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13_ncr:40009_{9AF65DF2-A1D5-4501-AF7C-E49A1AF0BC96}" xr6:coauthVersionLast="47" xr6:coauthVersionMax="47" xr10:uidLastSave="{00000000-0000-0000-0000-000000000000}"/>
  <bookViews>
    <workbookView xWindow="-26700" yWindow="-3510" windowWidth="21600" windowHeight="11505" tabRatio="829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4" i="1" l="1"/>
  <c r="AC64" i="1" s="1"/>
  <c r="AA64" i="1"/>
  <c r="AA59" i="1"/>
  <c r="AB59" i="1"/>
  <c r="AB51" i="1"/>
  <c r="AC51" i="1" s="1"/>
  <c r="AA51" i="1"/>
  <c r="AA46" i="1"/>
  <c r="AC46" i="1"/>
  <c r="AB46" i="1"/>
  <c r="AC63" i="1"/>
  <c r="AC62" i="1"/>
  <c r="AC61" i="1"/>
  <c r="AC59" i="1"/>
  <c r="AC58" i="1"/>
  <c r="AC57" i="1"/>
  <c r="AC56" i="1"/>
  <c r="AC55" i="1"/>
  <c r="AC50" i="1"/>
  <c r="AC49" i="1"/>
  <c r="AC48" i="1"/>
  <c r="AC42" i="1"/>
  <c r="A1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8" i="4"/>
  <c r="K8" i="4"/>
  <c r="F8" i="4"/>
  <c r="E8" i="4"/>
  <c r="L7" i="4"/>
  <c r="K7" i="4"/>
  <c r="F7" i="4"/>
  <c r="E7" i="4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13" i="1"/>
  <c r="K13" i="1"/>
  <c r="F13" i="1"/>
  <c r="E13" i="1"/>
  <c r="L31" i="1"/>
  <c r="K31" i="1"/>
  <c r="F31" i="1"/>
  <c r="E31" i="1"/>
  <c r="L51" i="1"/>
  <c r="K51" i="1"/>
  <c r="F51" i="1"/>
  <c r="E51" i="1"/>
  <c r="L70" i="1"/>
  <c r="K70" i="1"/>
  <c r="F70" i="1"/>
  <c r="E70" i="1"/>
  <c r="L89" i="1"/>
  <c r="K89" i="1"/>
  <c r="F89" i="1"/>
  <c r="E89" i="1"/>
  <c r="L108" i="1"/>
  <c r="K108" i="1"/>
  <c r="F108" i="1"/>
  <c r="E108" i="1"/>
  <c r="L127" i="1"/>
  <c r="K127" i="1"/>
  <c r="F127" i="1"/>
  <c r="E127" i="1"/>
  <c r="L146" i="1"/>
  <c r="K146" i="1"/>
  <c r="F146" i="1"/>
  <c r="E146" i="1"/>
  <c r="L167" i="1"/>
  <c r="K167" i="1"/>
  <c r="F167" i="1"/>
  <c r="E167" i="1"/>
  <c r="L186" i="1"/>
  <c r="K186" i="1"/>
  <c r="F186" i="1"/>
  <c r="E186" i="1"/>
  <c r="L205" i="1"/>
  <c r="K205" i="1"/>
  <c r="F205" i="1"/>
  <c r="E205" i="1"/>
  <c r="L224" i="1"/>
  <c r="K224" i="1"/>
  <c r="F224" i="1"/>
  <c r="E224" i="1"/>
  <c r="L242" i="1"/>
  <c r="K242" i="1"/>
  <c r="F242" i="1"/>
  <c r="E242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Y49" i="1"/>
  <c r="X49" i="1"/>
  <c r="S49" i="1"/>
  <c r="R49" i="1"/>
  <c r="L11" i="1"/>
  <c r="K11" i="1"/>
  <c r="F11" i="1"/>
  <c r="E11" i="1"/>
  <c r="L29" i="1"/>
  <c r="K29" i="1"/>
  <c r="F29" i="1"/>
  <c r="E2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N1" i="1"/>
  <c r="Y8" i="1"/>
  <c r="X8" i="1"/>
  <c r="S8" i="1"/>
  <c r="R8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K21" i="4"/>
  <c r="H21" i="4"/>
  <c r="C21" i="4"/>
  <c r="D21" i="4"/>
  <c r="B21" i="4"/>
  <c r="E21" i="4"/>
  <c r="W247" i="1"/>
  <c r="Y247" i="1"/>
  <c r="V247" i="1"/>
  <c r="U247" i="1"/>
  <c r="Q247" i="1"/>
  <c r="R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S229" i="1"/>
  <c r="R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S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X191" i="1"/>
  <c r="V191" i="1"/>
  <c r="U191" i="1"/>
  <c r="Q191" i="1"/>
  <c r="S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/>
  <c r="V172" i="1"/>
  <c r="U172" i="1"/>
  <c r="Q172" i="1"/>
  <c r="S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X151" i="1"/>
  <c r="V151" i="1"/>
  <c r="U151" i="1"/>
  <c r="Q151" i="1"/>
  <c r="R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X132" i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Y113" i="1"/>
  <c r="X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Y94" i="1"/>
  <c r="V94" i="1"/>
  <c r="U94" i="1"/>
  <c r="Q94" i="1"/>
  <c r="R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Y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/>
  <c r="V36" i="1"/>
  <c r="U36" i="1"/>
  <c r="Q36" i="1"/>
  <c r="R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Y18" i="1"/>
  <c r="V18" i="1"/>
  <c r="U18" i="1"/>
  <c r="Q18" i="1"/>
  <c r="S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40" i="4"/>
  <c r="H40" i="4"/>
  <c r="K40" i="4"/>
  <c r="C40" i="4"/>
  <c r="B40" i="4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F191" i="1"/>
  <c r="B191" i="1"/>
  <c r="C172" i="1"/>
  <c r="B172" i="1"/>
  <c r="C151" i="1"/>
  <c r="F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L247" i="1"/>
  <c r="D247" i="1"/>
  <c r="F247" i="1"/>
  <c r="J229" i="1"/>
  <c r="L229" i="1"/>
  <c r="D229" i="1"/>
  <c r="F229" i="1"/>
  <c r="J210" i="1"/>
  <c r="L210" i="1"/>
  <c r="D210" i="1"/>
  <c r="E210" i="1"/>
  <c r="J191" i="1"/>
  <c r="K191" i="1"/>
  <c r="D191" i="1"/>
  <c r="J172" i="1"/>
  <c r="K172" i="1"/>
  <c r="D172" i="1"/>
  <c r="F172" i="1"/>
  <c r="E172" i="1"/>
  <c r="J151" i="1"/>
  <c r="K151" i="1"/>
  <c r="D151" i="1"/>
  <c r="E151" i="1"/>
  <c r="J132" i="1"/>
  <c r="L132" i="1"/>
  <c r="D132" i="1"/>
  <c r="F132" i="1"/>
  <c r="J113" i="1"/>
  <c r="K113" i="1"/>
  <c r="D113" i="1"/>
  <c r="E113" i="1"/>
  <c r="J94" i="1"/>
  <c r="K94" i="1"/>
  <c r="D94" i="1"/>
  <c r="F94" i="1"/>
  <c r="J75" i="1"/>
  <c r="L75" i="1"/>
  <c r="D75" i="1"/>
  <c r="E75" i="1"/>
  <c r="J56" i="1"/>
  <c r="L56" i="1"/>
  <c r="D56" i="1"/>
  <c r="F56" i="1"/>
  <c r="J40" i="4"/>
  <c r="D40" i="4"/>
  <c r="E4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/>
  <c r="J18" i="1"/>
  <c r="K18" i="1"/>
  <c r="D36" i="1"/>
  <c r="E36" i="1"/>
  <c r="F36" i="1"/>
  <c r="J36" i="1"/>
  <c r="L36" i="1"/>
  <c r="A40" i="1"/>
  <c r="A77" i="1"/>
  <c r="A116" i="1"/>
  <c r="A155" i="1"/>
  <c r="A193" i="1"/>
  <c r="A212" i="1"/>
  <c r="R210" i="1"/>
  <c r="R132" i="1"/>
  <c r="F210" i="1"/>
  <c r="E229" i="1"/>
  <c r="E247" i="1"/>
  <c r="X75" i="1"/>
  <c r="L113" i="1"/>
  <c r="Y191" i="1"/>
  <c r="Y132" i="1"/>
  <c r="Y36" i="1"/>
  <c r="K56" i="1"/>
  <c r="L21" i="4"/>
  <c r="E56" i="1"/>
  <c r="R56" i="1"/>
  <c r="L94" i="1"/>
  <c r="K132" i="1"/>
  <c r="K229" i="1"/>
  <c r="X172" i="1"/>
  <c r="R172" i="1"/>
  <c r="S151" i="1"/>
  <c r="S94" i="1"/>
  <c r="S36" i="1"/>
  <c r="E191" i="1"/>
  <c r="L191" i="1"/>
  <c r="E94" i="1"/>
  <c r="K75" i="1"/>
  <c r="Y151" i="1"/>
  <c r="R113" i="1"/>
  <c r="R75" i="1"/>
  <c r="F21" i="4"/>
  <c r="L40" i="4"/>
  <c r="F40" i="4"/>
  <c r="F18" i="1"/>
  <c r="K36" i="1"/>
  <c r="E132" i="1"/>
  <c r="L151" i="1"/>
  <c r="L172" i="1"/>
  <c r="K247" i="1"/>
  <c r="Y210" i="1"/>
  <c r="X94" i="1"/>
  <c r="S247" i="1"/>
  <c r="Y229" i="1"/>
  <c r="L18" i="1"/>
  <c r="F75" i="1"/>
  <c r="F113" i="1"/>
  <c r="K210" i="1"/>
  <c r="R191" i="1"/>
  <c r="X56" i="1"/>
  <c r="X18" i="1"/>
  <c r="R18" i="1"/>
  <c r="X247" i="1"/>
  <c r="AC43" i="1" l="1"/>
  <c r="AC45" i="1" l="1"/>
  <c r="AC44" i="1"/>
</calcChain>
</file>

<file path=xl/sharedStrings.xml><?xml version="1.0" encoding="utf-8"?>
<sst xmlns="http://schemas.openxmlformats.org/spreadsheetml/2006/main" count="9156" uniqueCount="5363">
  <si>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</si>
  <si>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</si>
  <si>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</si>
  <si>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</si>
  <si>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</si>
  <si>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</si>
  <si>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</si>
  <si>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</si>
  <si>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</si>
  <si>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</si>
  <si>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</si>
  <si>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</si>
  <si>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</si>
  <si>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</si>
  <si>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</si>
  <si>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</si>
  <si>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</si>
  <si>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</si>
  <si>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</si>
  <si>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</si>
  <si>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</si>
  <si>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</si>
  <si>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</si>
  <si>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</si>
  <si>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</si>
  <si>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</si>
  <si>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</si>
  <si>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</si>
  <si>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</si>
  <si>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</si>
  <si>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</si>
  <si>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</si>
  <si>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</si>
  <si>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</si>
  <si>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</si>
  <si>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</si>
  <si>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</si>
  <si>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</si>
  <si>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</si>
  <si>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</si>
  <si>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</si>
  <si>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</si>
  <si>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</si>
  <si>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</si>
  <si>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</si>
  <si>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</si>
  <si>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</si>
  <si>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</si>
  <si>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</si>
  <si>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</si>
  <si>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</si>
  <si>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</si>
  <si>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</si>
  <si>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</si>
  <si>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</si>
  <si>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</si>
  <si>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</si>
  <si>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</si>
  <si>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</si>
  <si>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</si>
  <si>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</si>
  <si>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</si>
  <si>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</si>
  <si>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</si>
  <si>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</si>
  <si>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</si>
  <si>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</si>
  <si>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</si>
  <si>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</si>
  <si>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</si>
  <si>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</si>
  <si>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</si>
  <si>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</si>
  <si>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</si>
  <si>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</si>
  <si>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</si>
  <si>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</si>
  <si>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</si>
  <si>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</si>
  <si>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</si>
  <si>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</si>
  <si>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</si>
  <si>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</si>
  <si>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</si>
  <si>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</si>
  <si>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</si>
  <si>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</si>
  <si>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</si>
  <si>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</si>
  <si>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</si>
  <si>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</si>
  <si>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</si>
  <si>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</si>
  <si>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</si>
  <si>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</si>
  <si>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</si>
  <si>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</si>
  <si>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</si>
  <si>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</si>
  <si>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</si>
  <si>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</si>
  <si>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</si>
  <si>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</si>
  <si>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</si>
  <si>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</si>
  <si>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</si>
  <si>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</si>
  <si>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</si>
  <si>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</si>
  <si>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</si>
  <si>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</si>
  <si>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</si>
  <si>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</si>
  <si>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</si>
  <si>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</si>
  <si>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</si>
  <si>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</si>
  <si>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</si>
  <si>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</si>
  <si>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</si>
  <si>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</si>
  <si>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</si>
  <si>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</si>
  <si>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</si>
  <si>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</si>
  <si>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</si>
  <si>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</si>
  <si>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</si>
  <si>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</si>
  <si>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</si>
  <si>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</si>
  <si>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</si>
  <si>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</si>
  <si>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</si>
  <si>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</si>
  <si>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</si>
  <si>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</si>
  <si>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</si>
  <si>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</si>
  <si>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</si>
  <si>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</si>
  <si>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</si>
  <si>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</si>
  <si>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</si>
  <si>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</si>
  <si>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</si>
  <si>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</si>
  <si>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</si>
  <si>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</si>
  <si>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</si>
  <si>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</si>
  <si>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</si>
  <si>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</si>
  <si>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</si>
  <si>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</si>
  <si>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</si>
  <si>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</si>
  <si>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</si>
  <si>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</si>
  <si>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</si>
  <si>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</si>
  <si>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</si>
  <si>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</si>
  <si>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</si>
  <si>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</si>
  <si>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</si>
  <si>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</si>
  <si>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</si>
  <si>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</si>
  <si>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</si>
  <si>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</si>
  <si>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</si>
  <si>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</si>
  <si>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</si>
  <si>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</si>
  <si>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</si>
  <si>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</si>
  <si>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</si>
  <si>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</si>
  <si>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</si>
  <si>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</si>
  <si>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</si>
  <si>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</si>
  <si>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</si>
  <si>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</si>
  <si>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</si>
  <si>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</si>
  <si>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</si>
  <si>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</si>
  <si>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</si>
  <si>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</si>
  <si>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</si>
  <si>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</si>
  <si>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</si>
  <si>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</si>
  <si>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</si>
  <si>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</si>
  <si>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</si>
  <si>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</si>
  <si>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</si>
  <si>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</si>
  <si>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</si>
  <si>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</si>
  <si>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</si>
  <si>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</si>
  <si>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</si>
  <si>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</si>
  <si>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</si>
  <si>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</si>
  <si>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</si>
  <si>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</si>
  <si>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</si>
  <si>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</si>
  <si>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</si>
  <si>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</si>
  <si>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</si>
  <si>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</si>
  <si>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</si>
  <si>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</si>
  <si>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</si>
  <si>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</si>
  <si>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</si>
  <si>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</si>
  <si>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</si>
  <si>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</si>
  <si>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</si>
  <si>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</si>
  <si>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</si>
  <si>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</si>
  <si>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</si>
  <si>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</si>
  <si>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</si>
  <si>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</si>
  <si>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</si>
  <si>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</si>
  <si>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</si>
  <si>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</si>
  <si>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</si>
  <si>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</si>
  <si>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</si>
  <si>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</si>
  <si>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</si>
  <si>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</si>
  <si>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</si>
  <si>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</si>
  <si>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</si>
  <si>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</si>
  <si>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</si>
  <si>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</si>
  <si>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</si>
  <si>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</si>
  <si>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</si>
  <si>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</si>
  <si>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</si>
  <si>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</si>
  <si>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</si>
  <si>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</si>
  <si>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</si>
  <si>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</si>
  <si>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</si>
  <si>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</si>
  <si>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</si>
  <si>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</si>
  <si>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</si>
  <si>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</si>
  <si>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</si>
  <si>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</si>
  <si>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</si>
  <si>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</si>
  <si>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</si>
  <si>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</si>
  <si>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</si>
  <si>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</si>
  <si>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</si>
  <si>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</si>
  <si>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</si>
  <si>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</si>
  <si>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</si>
  <si>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</si>
  <si>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</si>
  <si>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</si>
  <si>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</si>
  <si>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</si>
  <si>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</si>
  <si>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</si>
  <si>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</si>
  <si>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</si>
  <si>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</si>
  <si>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</si>
  <si>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</si>
  <si>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</si>
  <si>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</si>
  <si>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</si>
  <si>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</si>
  <si>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</si>
  <si>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</si>
  <si>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</si>
  <si>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</si>
  <si>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</si>
  <si>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</si>
  <si>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</si>
  <si>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</si>
  <si>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</si>
  <si>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</si>
  <si>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</si>
  <si>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</si>
  <si>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</si>
  <si>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</si>
  <si>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</si>
  <si>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</si>
  <si>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</si>
  <si>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</si>
  <si>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</si>
  <si>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</si>
  <si>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</si>
  <si>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</si>
  <si>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</si>
  <si>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</si>
  <si>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</si>
  <si>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</si>
  <si>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</si>
  <si>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</si>
  <si>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</si>
  <si>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</si>
  <si>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</si>
  <si>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</si>
  <si>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</si>
  <si>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</si>
  <si>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</si>
  <si>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</si>
  <si>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</si>
  <si>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</si>
  <si>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</si>
  <si>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</si>
  <si>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</si>
  <si>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</si>
  <si>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</si>
  <si>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</si>
  <si>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</si>
  <si>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</si>
  <si>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</si>
  <si>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</si>
  <si>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</si>
  <si>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</si>
  <si>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</si>
  <si>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</si>
  <si>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</si>
  <si>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</si>
  <si>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</si>
  <si>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</si>
  <si>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</si>
  <si>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</si>
  <si>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</si>
  <si>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</si>
  <si>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</si>
  <si>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</si>
  <si>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</si>
  <si>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</si>
  <si>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</si>
  <si>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</si>
  <si>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</si>
  <si>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</si>
  <si>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</si>
  <si>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</si>
  <si>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</si>
  <si>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</si>
  <si>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</si>
  <si>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</si>
  <si>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</si>
  <si>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</si>
  <si>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</si>
  <si>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</si>
  <si>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</si>
  <si>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</si>
  <si>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</si>
  <si>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</si>
  <si>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</si>
  <si>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</si>
  <si>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</si>
  <si>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</si>
  <si>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</si>
  <si>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</si>
  <si>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</si>
  <si>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</si>
  <si>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</si>
  <si>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</si>
  <si>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</si>
  <si>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</si>
  <si>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</si>
  <si>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</si>
  <si>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</si>
  <si>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</si>
  <si>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</si>
  <si>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</si>
  <si>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</si>
  <si>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</si>
  <si>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</si>
  <si>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</si>
  <si>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</si>
  <si>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</si>
  <si>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</si>
  <si>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</si>
  <si>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</si>
  <si>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</si>
  <si>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</si>
  <si>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</si>
  <si>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</si>
  <si>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</si>
  <si>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</si>
  <si>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</si>
  <si>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</si>
  <si>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</si>
  <si>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</si>
  <si>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</si>
  <si>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</si>
  <si>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</si>
  <si>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</si>
  <si>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</si>
  <si>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</si>
  <si>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</si>
  <si>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</si>
  <si>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</si>
  <si>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</si>
  <si>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</si>
  <si>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</si>
  <si>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</si>
  <si>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</si>
  <si>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</si>
  <si>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</si>
  <si>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</si>
  <si>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</si>
  <si>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</si>
  <si>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</si>
  <si>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</si>
  <si>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</si>
  <si>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</si>
  <si>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</si>
  <si>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</si>
  <si>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</si>
  <si>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</si>
  <si>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</si>
  <si>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</si>
  <si>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</si>
  <si>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</si>
  <si>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</si>
  <si>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</si>
  <si>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</si>
  <si>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</si>
  <si>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</si>
  <si>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</si>
  <si>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</si>
  <si>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</si>
  <si>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</si>
  <si>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</si>
  <si>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</si>
  <si>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</si>
  <si>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</si>
  <si>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</si>
  <si>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</si>
  <si>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</si>
  <si>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</si>
  <si>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</si>
  <si>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</si>
  <si>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</si>
  <si>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</si>
  <si>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</si>
  <si>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</si>
  <si>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</si>
  <si>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</si>
  <si>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</si>
  <si>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</si>
  <si>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</si>
  <si>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</si>
  <si>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</si>
  <si>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</si>
  <si>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</si>
  <si>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</si>
  <si>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</si>
  <si>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</si>
  <si>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</si>
  <si>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</si>
  <si>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</si>
  <si>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</si>
  <si>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</si>
  <si>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</si>
  <si>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</si>
  <si>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</si>
  <si>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</si>
  <si>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</si>
  <si>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</si>
  <si>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</si>
  <si>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</si>
  <si>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</si>
  <si>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</si>
  <si>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</si>
  <si>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</si>
  <si>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</si>
  <si>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</si>
  <si>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</si>
  <si>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</si>
  <si>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</si>
  <si>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</si>
  <si>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</si>
  <si>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</si>
  <si>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</si>
  <si>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</si>
  <si>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</si>
  <si>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</si>
  <si>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</si>
  <si>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</si>
  <si>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</si>
  <si>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</si>
  <si>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</si>
  <si>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</si>
  <si>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</si>
  <si>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</si>
  <si>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</si>
  <si>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</si>
  <si>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</si>
  <si>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</si>
  <si>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</si>
  <si>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</si>
  <si>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</si>
  <si>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</si>
  <si>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</si>
  <si>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</si>
  <si>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</si>
  <si>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</si>
  <si>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</si>
  <si>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</si>
  <si>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</si>
  <si>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</si>
  <si>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</si>
  <si>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</si>
  <si>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</si>
  <si>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</si>
  <si>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</si>
  <si>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</si>
  <si>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</si>
  <si>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</si>
  <si>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</si>
  <si>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</si>
  <si>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</si>
  <si>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</si>
  <si>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</si>
  <si>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</si>
  <si>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</si>
  <si>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</si>
  <si>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</si>
  <si>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</si>
  <si>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</si>
  <si>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</si>
  <si>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</si>
  <si>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</si>
  <si>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</si>
  <si>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</si>
  <si>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</si>
  <si>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</si>
  <si>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</si>
  <si>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</si>
  <si>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</si>
  <si>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</si>
  <si>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</si>
  <si>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</si>
  <si>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</si>
  <si>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</si>
  <si>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</si>
  <si>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</si>
  <si>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</si>
  <si>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</si>
  <si>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</si>
  <si>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</si>
  <si>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</si>
  <si>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</si>
  <si>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</si>
  <si>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</si>
  <si>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</si>
  <si>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</si>
  <si>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</si>
  <si>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</si>
  <si>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</si>
  <si>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</si>
  <si>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</si>
  <si>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</si>
  <si>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</si>
  <si>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</si>
  <si>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</si>
  <si>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</si>
  <si>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</si>
  <si>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</si>
  <si>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</si>
  <si>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</si>
  <si>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</si>
  <si>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</si>
  <si>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</si>
  <si>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</si>
  <si>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</si>
  <si>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</si>
  <si>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</si>
  <si>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</si>
  <si>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</si>
  <si>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</si>
  <si>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</si>
  <si>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</si>
  <si>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</si>
  <si>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</si>
  <si>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</si>
  <si>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</si>
  <si>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</si>
  <si>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</si>
  <si>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</si>
  <si>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</si>
  <si>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</si>
  <si>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</si>
  <si>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</si>
  <si>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</si>
  <si>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</si>
  <si>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</si>
  <si>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</si>
  <si>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</si>
  <si>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</si>
  <si>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</si>
  <si>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</si>
  <si>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</si>
  <si>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</si>
  <si>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</si>
  <si>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</si>
  <si>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</si>
  <si>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</si>
  <si>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</si>
  <si>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</si>
  <si>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</si>
  <si>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</si>
  <si>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</si>
  <si>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</si>
  <si>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</si>
  <si>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</si>
  <si>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</si>
  <si>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</si>
  <si>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</si>
  <si>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</si>
  <si>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</si>
  <si>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</si>
  <si>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</si>
  <si>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</si>
  <si>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</si>
  <si>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</si>
  <si>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</si>
  <si>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</si>
  <si>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</si>
  <si>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</si>
  <si>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</si>
  <si>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</si>
  <si>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</si>
  <si>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</si>
  <si>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</si>
  <si>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</si>
  <si>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</si>
  <si>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</si>
  <si>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</si>
  <si>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</si>
  <si>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</si>
  <si>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</si>
  <si>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</si>
  <si>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</si>
  <si>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</si>
  <si>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</si>
  <si>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</si>
  <si>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</si>
  <si>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</si>
  <si>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</si>
  <si>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</si>
  <si>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</si>
  <si>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</si>
  <si>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</si>
  <si>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</si>
  <si>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</si>
  <si>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</si>
  <si>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</si>
  <si>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</si>
  <si>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</si>
  <si>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</si>
  <si>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</si>
  <si>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</si>
  <si>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</si>
  <si>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</si>
  <si>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</si>
  <si>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</si>
  <si>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</si>
  <si>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</si>
  <si>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</si>
  <si>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</si>
  <si>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</si>
  <si>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</si>
  <si>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</si>
  <si>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</si>
  <si>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</si>
  <si>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</si>
  <si>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</si>
  <si>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</si>
  <si>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</si>
  <si>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</si>
  <si>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</si>
  <si>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</si>
  <si>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</si>
  <si>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</si>
  <si>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</si>
  <si>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</si>
  <si>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</si>
  <si>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</si>
  <si>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</si>
  <si>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</si>
  <si>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</si>
  <si>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</si>
  <si>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</si>
  <si>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</si>
  <si>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</si>
  <si>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</si>
  <si>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</si>
  <si>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</si>
  <si>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</si>
  <si>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</si>
  <si>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</si>
  <si>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</si>
  <si>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</si>
  <si>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</si>
  <si>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</si>
  <si>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</si>
  <si>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</si>
  <si>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</si>
  <si>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</si>
  <si>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</si>
  <si>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</si>
  <si>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</si>
  <si>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</si>
  <si>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</si>
  <si>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</si>
  <si>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</si>
  <si>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</si>
  <si>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</si>
  <si>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</si>
  <si>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</si>
  <si>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</si>
  <si>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</si>
  <si>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</si>
  <si>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</si>
  <si>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</si>
  <si>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</si>
  <si>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</si>
  <si>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</si>
  <si>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</si>
  <si>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</si>
  <si>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</si>
  <si>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</si>
  <si>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</si>
  <si>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</si>
  <si>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</si>
  <si>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</si>
  <si>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</si>
  <si>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</si>
  <si>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</si>
  <si>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</si>
  <si>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</si>
  <si>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</si>
  <si>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</si>
  <si>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</si>
  <si>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</si>
  <si>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</si>
  <si>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</si>
  <si>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</si>
  <si>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</si>
  <si>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</si>
  <si>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</si>
  <si>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</si>
  <si>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</si>
  <si>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</si>
  <si>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</si>
  <si>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</si>
  <si>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</si>
  <si>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</si>
  <si>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</si>
  <si>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</si>
  <si>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</si>
  <si>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</si>
  <si>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</si>
  <si>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</si>
  <si>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</si>
  <si>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</si>
  <si>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</si>
  <si>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</si>
  <si>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</si>
  <si>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</si>
  <si>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</si>
  <si>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</si>
  <si>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</si>
  <si>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</si>
  <si>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</si>
  <si>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</si>
  <si>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</si>
  <si>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</si>
  <si>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</si>
  <si>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</si>
  <si>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</si>
  <si>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</si>
  <si>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</si>
  <si>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</si>
  <si>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</si>
  <si>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</si>
  <si>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</si>
  <si>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</si>
  <si>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</si>
  <si>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</si>
  <si>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</si>
  <si>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</si>
  <si>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</si>
  <si>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</si>
  <si>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</si>
  <si>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</si>
  <si>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</si>
  <si>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</si>
  <si>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</si>
  <si>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</si>
  <si>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</si>
  <si>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</si>
  <si>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</si>
  <si>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</si>
  <si>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</si>
  <si>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</si>
  <si>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</si>
  <si>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</si>
  <si>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</si>
  <si>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</si>
  <si>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</si>
  <si>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</si>
  <si>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</si>
  <si>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</si>
  <si>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</si>
  <si>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</si>
  <si>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</si>
  <si>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</si>
  <si>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</si>
  <si>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</si>
  <si>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</si>
  <si>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</si>
  <si>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</si>
  <si>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</si>
  <si>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</si>
  <si>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</si>
  <si>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</si>
  <si>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</si>
  <si>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</si>
  <si>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</si>
  <si>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</si>
  <si>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</si>
  <si>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</si>
  <si>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</si>
  <si>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</si>
  <si>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</si>
  <si>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</si>
  <si>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</si>
  <si>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</si>
  <si>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</si>
  <si>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</si>
  <si>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</si>
  <si>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</si>
  <si>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</si>
  <si>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</si>
  <si>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</si>
  <si>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</si>
  <si>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</si>
  <si>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</si>
  <si>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</si>
  <si>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</si>
  <si>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</si>
  <si>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</si>
  <si>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</si>
  <si>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</si>
  <si>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</si>
  <si>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</si>
  <si>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</si>
  <si>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</si>
  <si>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</si>
  <si>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</si>
  <si>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</si>
  <si>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</si>
  <si>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</si>
  <si>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</si>
  <si>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</si>
  <si>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</si>
  <si>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</si>
  <si>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</si>
  <si>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</si>
  <si>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</si>
  <si>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</si>
  <si>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</si>
  <si>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</si>
  <si>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</si>
  <si>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</si>
  <si>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</si>
  <si>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</si>
  <si>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</si>
  <si>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</si>
  <si>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</si>
  <si>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</si>
  <si>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</si>
  <si>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</si>
  <si>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</si>
  <si>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</si>
  <si>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</si>
  <si>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</si>
  <si>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</si>
  <si>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</si>
  <si>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</si>
  <si>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</si>
  <si>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</si>
  <si>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</si>
  <si>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</si>
  <si>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</si>
  <si>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</si>
  <si>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</si>
  <si>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</si>
  <si>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</si>
  <si>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</si>
  <si>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</si>
  <si>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</si>
  <si>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</si>
  <si>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</si>
  <si>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</si>
  <si>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</si>
  <si>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</si>
  <si>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</si>
  <si>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</si>
  <si>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</si>
  <si>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</si>
  <si>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</si>
  <si>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</si>
  <si>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</si>
  <si>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</si>
  <si>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</si>
  <si>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</si>
  <si>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</si>
  <si>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</si>
  <si>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</si>
  <si>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</si>
  <si>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</si>
  <si>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</si>
  <si>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</si>
  <si>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</si>
  <si>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</si>
  <si>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</si>
  <si>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</si>
  <si>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</si>
  <si>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</si>
  <si>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</si>
  <si>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</si>
  <si>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</si>
  <si>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</si>
  <si>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</si>
  <si>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</si>
  <si>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</si>
  <si>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</si>
  <si>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</si>
  <si>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</si>
  <si>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</si>
  <si>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</si>
  <si>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</si>
  <si>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</si>
  <si>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</si>
  <si>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</si>
  <si>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</si>
  <si>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</si>
  <si>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</si>
  <si>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</si>
  <si>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</si>
  <si>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</si>
  <si>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</si>
  <si>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</si>
  <si>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</si>
  <si>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</si>
  <si>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</si>
  <si>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</si>
  <si>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</si>
  <si>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</si>
  <si>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</si>
  <si>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</si>
  <si>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</si>
  <si>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</si>
  <si>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</si>
  <si>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</si>
  <si>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</si>
  <si>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</si>
  <si>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</si>
  <si>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</si>
  <si>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</si>
  <si>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</si>
  <si>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</si>
  <si>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</si>
  <si>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</si>
  <si>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</si>
  <si>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</si>
  <si>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</si>
  <si>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</si>
  <si>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</si>
  <si>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</si>
  <si>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</si>
  <si>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</si>
  <si>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</si>
  <si>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</si>
  <si>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</si>
  <si>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</si>
  <si>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</si>
  <si>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</si>
  <si>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</si>
  <si>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</si>
  <si>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</si>
  <si>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</si>
  <si>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</si>
  <si>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</si>
  <si>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</si>
  <si>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</si>
  <si>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</si>
  <si>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</si>
  <si>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</si>
  <si>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</si>
  <si>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</si>
  <si>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</si>
  <si>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</si>
  <si>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</si>
  <si>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</si>
  <si>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</si>
  <si>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</si>
  <si>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</si>
  <si>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</si>
  <si>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</si>
  <si>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</si>
  <si>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</si>
  <si>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</si>
  <si>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</si>
  <si>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</si>
  <si>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</si>
  <si>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</si>
  <si>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</si>
  <si>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</si>
  <si>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</si>
  <si>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</si>
  <si>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</si>
  <si>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</si>
  <si>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</si>
  <si>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</si>
  <si>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</si>
  <si>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</si>
  <si>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</si>
  <si>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</si>
  <si>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</si>
  <si>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</si>
  <si>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</si>
  <si>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</si>
  <si>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</si>
  <si>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</si>
  <si>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</si>
  <si>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</si>
  <si>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</si>
  <si>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</si>
  <si>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</si>
  <si>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</si>
  <si>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</si>
  <si>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</si>
  <si>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</si>
  <si>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</si>
  <si>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</si>
  <si>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</si>
  <si>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</si>
  <si>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</si>
  <si>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</si>
  <si>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</si>
  <si>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</si>
  <si>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</si>
  <si>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</si>
  <si>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</si>
  <si>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</si>
  <si>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</si>
  <si>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</si>
  <si>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</si>
  <si>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</si>
  <si>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</si>
  <si>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</si>
  <si>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</si>
  <si>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</si>
  <si>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</si>
  <si>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</si>
  <si>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</si>
  <si>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</si>
  <si>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</si>
  <si>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</si>
  <si>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</si>
  <si>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</si>
  <si>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</si>
  <si>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</si>
  <si>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</si>
  <si>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</si>
  <si>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</si>
  <si>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</si>
  <si>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</si>
  <si>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</si>
  <si>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</si>
  <si>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</si>
  <si>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</si>
  <si>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</si>
  <si>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</si>
  <si>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</si>
  <si>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</si>
  <si>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</si>
  <si>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</si>
  <si>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</si>
  <si>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</si>
  <si>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</si>
  <si>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</si>
  <si>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</si>
  <si>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</si>
  <si>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</si>
  <si>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</si>
  <si>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</si>
  <si>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</si>
  <si>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</si>
  <si>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</si>
  <si>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</si>
  <si>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</si>
  <si>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</si>
  <si>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</si>
  <si>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</si>
  <si>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</si>
  <si>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</si>
  <si>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</si>
  <si>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</si>
  <si>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</si>
  <si>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</si>
  <si>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</si>
  <si>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</si>
  <si>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</si>
  <si>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</si>
  <si>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</si>
  <si>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</si>
  <si>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</si>
  <si>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</si>
  <si>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</si>
  <si>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</si>
  <si>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</si>
  <si>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</si>
  <si>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</si>
  <si>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</si>
  <si>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</si>
  <si>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</si>
  <si>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</si>
  <si>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</si>
  <si>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</si>
  <si>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</si>
  <si>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</si>
  <si>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</si>
  <si>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</si>
  <si>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</si>
  <si>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</si>
  <si>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</si>
  <si>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</si>
  <si>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</si>
  <si>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</si>
  <si>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</si>
  <si>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</si>
  <si>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</si>
  <si>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</si>
  <si>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</si>
  <si>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</si>
  <si>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</si>
  <si>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</si>
  <si>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</si>
  <si>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</si>
  <si>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</si>
  <si>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</si>
  <si>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</si>
  <si>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</si>
  <si>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</si>
  <si>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</si>
  <si>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</si>
  <si>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</si>
  <si>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</si>
  <si>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</si>
  <si>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</si>
  <si>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</si>
  <si>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</si>
  <si>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</si>
  <si>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</si>
  <si>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</si>
  <si>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</si>
  <si>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</si>
  <si>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</si>
  <si>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</si>
  <si>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</si>
  <si>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</si>
  <si>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</si>
  <si>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</si>
  <si>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</si>
  <si>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</si>
  <si>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</si>
  <si>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</si>
  <si>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</si>
  <si>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</si>
  <si>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</si>
  <si>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</si>
  <si>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</si>
  <si>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</si>
  <si>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</si>
  <si>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</si>
  <si>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</si>
  <si>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</si>
  <si>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</si>
  <si>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</si>
  <si>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</si>
  <si>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</si>
  <si>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</si>
  <si>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</si>
  <si>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</si>
  <si>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</si>
  <si>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</si>
  <si>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</si>
  <si>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</si>
  <si>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</si>
  <si>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</si>
  <si>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</si>
  <si>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</si>
  <si>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</si>
  <si>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</si>
  <si>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</si>
  <si>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</si>
  <si>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</si>
  <si>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</si>
  <si>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</si>
  <si>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</si>
  <si>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</si>
  <si>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</si>
  <si>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</si>
  <si>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</si>
  <si>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</si>
  <si>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</si>
  <si>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</si>
  <si>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</si>
  <si>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</si>
  <si>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</si>
  <si>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</si>
  <si>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</si>
  <si>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</si>
  <si>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</si>
  <si>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</si>
  <si>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</si>
  <si>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</si>
  <si>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</si>
  <si>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</si>
  <si>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</si>
  <si>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</si>
  <si>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</si>
  <si>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</si>
  <si>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</si>
  <si>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</si>
  <si>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</si>
  <si>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</si>
  <si>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</si>
  <si>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</si>
  <si>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</si>
  <si>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</si>
  <si>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</si>
  <si>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</si>
  <si>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</si>
  <si>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</si>
  <si>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</si>
  <si>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</si>
  <si>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</si>
  <si>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</si>
  <si>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</si>
  <si>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</si>
  <si>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</si>
  <si>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</si>
  <si>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</si>
  <si>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</si>
  <si>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</si>
  <si>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</si>
  <si>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</si>
  <si>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</si>
  <si>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</si>
  <si>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</si>
  <si>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</si>
  <si>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</si>
  <si>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</si>
  <si>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</si>
  <si>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</si>
  <si>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</si>
  <si>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</si>
  <si>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</si>
  <si>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</si>
  <si>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</si>
  <si>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</si>
  <si>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</si>
  <si>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</si>
  <si>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</si>
  <si>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</si>
  <si>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</si>
  <si>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</si>
  <si>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</si>
  <si>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</si>
  <si>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</si>
  <si>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</si>
  <si>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</si>
  <si>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</si>
  <si>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</si>
  <si>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</si>
  <si>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</si>
  <si>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</si>
  <si>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</si>
  <si>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</si>
  <si>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</si>
  <si>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</si>
  <si>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</si>
  <si>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</si>
  <si>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</si>
  <si>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</si>
  <si>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</si>
  <si>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</si>
  <si>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</si>
  <si>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</si>
  <si>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</si>
  <si>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</si>
  <si>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</si>
  <si>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</si>
  <si>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</si>
  <si>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</si>
  <si>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</si>
  <si>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</si>
  <si>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</si>
  <si>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</si>
  <si>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</si>
  <si>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</si>
  <si>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</si>
  <si>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</si>
  <si>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</si>
  <si>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</si>
  <si>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</si>
  <si>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</si>
  <si>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</si>
  <si>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</si>
  <si>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</si>
  <si>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</si>
  <si>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</si>
  <si>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</si>
  <si>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</si>
  <si>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</si>
  <si>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</si>
  <si>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</si>
  <si>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</si>
  <si>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</si>
  <si>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</si>
  <si>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</si>
  <si>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</si>
  <si>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</si>
  <si>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</si>
  <si>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</si>
  <si>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</si>
  <si>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</si>
  <si>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</si>
  <si>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</si>
  <si>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</si>
  <si>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</si>
  <si>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</si>
  <si>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</si>
  <si>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</si>
  <si>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</si>
  <si>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</si>
  <si>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</si>
  <si>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</si>
  <si>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</si>
  <si>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</si>
  <si>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</si>
  <si>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</si>
  <si>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</si>
  <si>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</si>
  <si>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</si>
  <si>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</si>
  <si>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</si>
  <si>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</si>
  <si>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</si>
  <si>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</si>
  <si>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</si>
  <si>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</si>
  <si>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</si>
  <si>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</si>
  <si>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</si>
  <si>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</si>
  <si>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</si>
  <si>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</si>
  <si>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</si>
  <si>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</si>
  <si>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</si>
  <si>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</si>
  <si>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</si>
  <si>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</si>
  <si>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</si>
  <si>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</si>
  <si>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</si>
  <si>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</si>
  <si>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</si>
  <si>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</si>
  <si>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</si>
  <si>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</si>
  <si>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</si>
  <si>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</si>
  <si>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</si>
  <si>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</si>
  <si>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</si>
  <si>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</si>
  <si>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</si>
  <si>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</si>
  <si>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</si>
  <si>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</si>
  <si>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</si>
  <si>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</si>
  <si>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</si>
  <si>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</si>
  <si>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</si>
  <si>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</si>
  <si>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</si>
  <si>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</si>
  <si>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</si>
  <si>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</si>
  <si>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</si>
  <si>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</si>
  <si>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</si>
  <si>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</si>
  <si>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</si>
  <si>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</si>
  <si>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</si>
  <si>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</si>
  <si>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</si>
  <si>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</si>
  <si>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</si>
  <si>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</si>
  <si>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</si>
  <si>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</si>
  <si>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</si>
  <si>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</si>
  <si>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</si>
  <si>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</si>
  <si>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</si>
  <si>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</si>
  <si>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</si>
  <si>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</si>
  <si>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</si>
  <si>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</si>
  <si>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</si>
  <si>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</si>
  <si>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</si>
  <si>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</si>
  <si>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</si>
  <si>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</si>
  <si>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</si>
  <si>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</si>
  <si>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</si>
  <si>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</si>
  <si>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</si>
  <si>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</si>
  <si>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</si>
  <si>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</si>
  <si>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</si>
  <si>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</si>
  <si>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</si>
  <si>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</si>
  <si>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</si>
  <si>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</si>
  <si>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</si>
  <si>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</si>
  <si>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</si>
  <si>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</si>
  <si>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</si>
  <si>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</si>
  <si>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</si>
  <si>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</si>
  <si>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</si>
  <si>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</si>
  <si>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</si>
  <si>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</si>
  <si>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</si>
  <si>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</si>
  <si>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</si>
  <si>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</si>
  <si>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</si>
  <si>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</si>
  <si>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</si>
  <si>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</si>
  <si>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</si>
  <si>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</si>
  <si>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</si>
  <si>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</si>
  <si>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</si>
  <si>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</si>
  <si>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</si>
  <si>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</si>
  <si>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</si>
  <si>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</si>
  <si>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</si>
  <si>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</si>
  <si>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</si>
  <si>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</si>
  <si>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</si>
  <si>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</si>
  <si>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</si>
  <si>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</si>
  <si>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</si>
  <si>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</si>
  <si>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</si>
  <si>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</si>
  <si>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</si>
  <si>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</si>
  <si>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</si>
  <si>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</si>
  <si>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</si>
  <si>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</si>
  <si>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</si>
  <si>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</si>
  <si>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</si>
  <si>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</si>
  <si>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</si>
  <si>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</si>
  <si>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</si>
  <si>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</si>
  <si>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</si>
  <si>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</si>
  <si>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</si>
  <si>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</si>
  <si>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</si>
  <si>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</si>
  <si>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</si>
  <si>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</si>
  <si>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</si>
  <si>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</si>
  <si>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</si>
  <si>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</si>
  <si>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</si>
  <si>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</si>
  <si>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</si>
  <si>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</si>
  <si>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</si>
  <si>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</si>
  <si>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</si>
  <si>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</si>
  <si>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</si>
  <si>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</si>
  <si>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</si>
  <si>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</si>
  <si>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</si>
  <si>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</si>
  <si>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</si>
  <si>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</si>
  <si>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</si>
  <si>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</si>
  <si>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</si>
  <si>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</si>
  <si>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</si>
  <si>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</si>
  <si>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</si>
  <si>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</si>
  <si>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</si>
  <si>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</si>
  <si>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</si>
  <si>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</si>
  <si>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</si>
  <si>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</si>
  <si>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</si>
  <si>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</si>
  <si>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</si>
  <si>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</si>
  <si>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</si>
  <si>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</si>
  <si>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</si>
  <si>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</si>
  <si>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</si>
  <si>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</si>
  <si>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</si>
  <si>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</si>
  <si>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</si>
  <si>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</si>
  <si>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</si>
  <si>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</si>
  <si>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</si>
  <si>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</si>
  <si>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</si>
  <si>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</si>
  <si>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</si>
  <si>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</si>
  <si>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</si>
  <si>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</si>
  <si>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</si>
  <si>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</si>
  <si>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</si>
  <si>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</si>
  <si>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</si>
  <si>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</si>
  <si>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</si>
  <si>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</si>
  <si>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</si>
  <si>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</si>
  <si>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</si>
  <si>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</si>
  <si>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</si>
  <si>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</si>
  <si>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</si>
  <si>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</si>
  <si>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</si>
  <si>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</si>
  <si>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</si>
  <si>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</si>
  <si>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</si>
  <si>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</si>
  <si>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</si>
  <si>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</si>
  <si>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</si>
  <si>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</si>
  <si>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</si>
  <si>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</si>
  <si>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</si>
  <si>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</si>
  <si>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</si>
  <si>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</si>
  <si>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</si>
  <si>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</si>
  <si>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</si>
  <si>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</si>
  <si>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</si>
  <si>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</si>
  <si>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</si>
  <si>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</si>
  <si>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</si>
  <si>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</si>
  <si>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</si>
  <si>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</si>
  <si>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</si>
  <si>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</si>
  <si>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</si>
  <si>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</si>
  <si>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</si>
  <si>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</si>
  <si>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</si>
  <si>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</si>
  <si>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</si>
  <si>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</si>
  <si>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</si>
  <si>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</si>
  <si>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</si>
  <si>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</si>
  <si>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</si>
  <si>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</si>
  <si>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</si>
  <si>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</si>
  <si>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</si>
  <si>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</si>
  <si>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</si>
  <si>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</si>
  <si>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</si>
  <si>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</si>
  <si>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</si>
  <si>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</si>
  <si>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</si>
  <si>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</si>
  <si>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</si>
  <si>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</si>
  <si>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</si>
  <si>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</si>
  <si>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</si>
  <si>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</si>
  <si>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</si>
  <si>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</si>
  <si>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</si>
  <si>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</si>
  <si>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</si>
  <si>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</si>
  <si>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</si>
  <si>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</si>
  <si>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</si>
  <si>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</si>
  <si>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</si>
  <si>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</si>
  <si>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</si>
  <si>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</si>
  <si>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</si>
  <si>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</si>
  <si>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</si>
  <si>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</si>
  <si>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</si>
  <si>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</si>
  <si>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</si>
  <si>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</si>
  <si>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</si>
  <si>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</si>
  <si>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</si>
  <si>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</si>
  <si>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</si>
  <si>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</si>
  <si>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</si>
  <si>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</si>
  <si>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</si>
  <si>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</si>
  <si>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</si>
  <si>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</si>
  <si>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</si>
  <si>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</si>
  <si>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</si>
  <si>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</si>
  <si>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</si>
  <si>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</si>
  <si>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</si>
  <si>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</si>
  <si>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</si>
  <si>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</si>
  <si>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</si>
  <si>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</si>
  <si>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</si>
  <si>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</si>
  <si>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</si>
  <si>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</si>
  <si>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</si>
  <si>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</si>
  <si>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</si>
  <si>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</si>
  <si>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</si>
  <si>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</si>
  <si>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</si>
  <si>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</si>
  <si>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</si>
  <si>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</si>
  <si>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</si>
  <si>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</si>
  <si>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</si>
  <si>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</si>
  <si>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</si>
  <si>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</si>
  <si>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</si>
  <si>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</si>
  <si>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</si>
  <si>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</si>
  <si>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</si>
  <si>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</si>
  <si>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</si>
  <si>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</si>
  <si>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</si>
  <si>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</si>
  <si>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</si>
  <si>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</si>
  <si>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</si>
  <si>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</si>
  <si>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</si>
  <si>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</si>
  <si>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</si>
  <si>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</si>
  <si>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</si>
  <si>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</si>
  <si>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</si>
  <si>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</si>
  <si>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</si>
  <si>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</si>
  <si>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</si>
  <si>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</si>
  <si>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</si>
  <si>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</si>
  <si>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</si>
  <si>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</si>
  <si>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</si>
  <si>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</si>
  <si>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</si>
  <si>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</si>
  <si>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</si>
  <si>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</si>
  <si>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</si>
  <si>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</si>
  <si>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</si>
  <si>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</si>
  <si>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</si>
  <si>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</si>
  <si>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</si>
  <si>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</si>
  <si>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</si>
  <si>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</si>
  <si>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</si>
  <si>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</si>
  <si>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</si>
  <si>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</si>
  <si>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</si>
  <si>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</si>
  <si>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</si>
  <si>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</si>
  <si>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</si>
  <si>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</si>
  <si>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</si>
  <si>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</si>
  <si>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</si>
  <si>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</si>
  <si>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</si>
  <si>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</si>
  <si>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</si>
  <si>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</si>
  <si>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</si>
  <si>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</si>
  <si>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</si>
  <si>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</si>
  <si>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</si>
  <si>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</si>
  <si>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</si>
  <si>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</si>
  <si>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</si>
  <si>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</si>
  <si>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</si>
  <si>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</si>
  <si>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</si>
  <si>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</si>
  <si>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</si>
  <si>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</si>
  <si>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</si>
  <si>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</si>
  <si>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</si>
  <si>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</si>
  <si>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</si>
  <si>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</si>
  <si>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</si>
  <si>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</si>
  <si>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</si>
  <si>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</si>
  <si>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</si>
  <si>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</si>
  <si>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</si>
  <si>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</si>
  <si>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</si>
  <si>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</si>
  <si>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</si>
  <si>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</si>
  <si>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</si>
  <si>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</si>
  <si>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</si>
  <si>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</si>
  <si>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</si>
  <si>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</si>
  <si>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</si>
  <si>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</si>
  <si>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</si>
  <si>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</si>
  <si>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</si>
  <si>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</si>
  <si>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</si>
  <si>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</si>
  <si>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</si>
  <si>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</si>
  <si>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</si>
  <si>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</si>
  <si>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</si>
  <si>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</si>
  <si>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</si>
  <si>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</si>
  <si>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</si>
  <si>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</si>
  <si>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</si>
  <si>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</si>
  <si>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</si>
  <si>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</si>
  <si>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</si>
  <si>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</si>
  <si>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</si>
  <si>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</si>
  <si>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</si>
  <si>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</si>
  <si>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</si>
  <si>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</si>
  <si>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</si>
  <si>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</si>
  <si>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</si>
  <si>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</si>
  <si>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</si>
  <si>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</si>
  <si>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</si>
  <si>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</si>
  <si>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</si>
  <si>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</si>
  <si>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</si>
  <si>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</si>
  <si>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</si>
  <si>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</si>
  <si>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</si>
  <si>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</si>
  <si>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</si>
  <si>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</si>
  <si>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</si>
  <si>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</si>
  <si>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</si>
  <si>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</si>
  <si>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</si>
  <si>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</si>
  <si>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</si>
  <si>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</si>
  <si>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</si>
  <si>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</si>
  <si>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</si>
  <si>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</si>
  <si>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</si>
  <si>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</si>
  <si>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</si>
  <si>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</si>
  <si>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</si>
  <si>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</si>
  <si>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</si>
  <si>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</si>
  <si>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</si>
  <si>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</si>
  <si>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</si>
  <si>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</si>
  <si>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</si>
  <si>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</si>
  <si>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</si>
  <si>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</si>
  <si>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</si>
  <si>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</si>
  <si>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</si>
  <si>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</si>
  <si>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</si>
  <si>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</si>
  <si>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</si>
  <si>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</si>
  <si>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</si>
  <si>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</si>
  <si>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</si>
  <si>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</si>
  <si>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</si>
  <si>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</si>
  <si>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</si>
  <si>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</si>
  <si>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</si>
  <si>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</si>
  <si>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</si>
  <si>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</si>
  <si>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</si>
  <si>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</si>
  <si>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</si>
  <si>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</si>
  <si>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</si>
  <si>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</si>
  <si>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</si>
  <si>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</si>
  <si>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</si>
  <si>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</si>
  <si>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</si>
  <si>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</si>
  <si>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</si>
  <si>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</si>
  <si>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</si>
  <si>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</si>
  <si>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</si>
  <si>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</si>
  <si>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</si>
  <si>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</si>
  <si>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</si>
  <si>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</si>
  <si>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</si>
  <si>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</si>
  <si>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</si>
  <si>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</si>
  <si>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</si>
  <si>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</si>
  <si>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</si>
  <si>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</si>
  <si>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</si>
  <si>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</si>
  <si>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</si>
  <si>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</si>
  <si>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</si>
  <si>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</si>
  <si>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</si>
  <si>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</si>
  <si>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</si>
  <si>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</si>
  <si>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</si>
  <si>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</si>
  <si>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</si>
  <si>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</si>
  <si>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</si>
  <si>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</si>
  <si>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</si>
  <si>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</si>
  <si>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</si>
  <si>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</si>
  <si>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</si>
  <si>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</si>
  <si>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</si>
  <si>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</si>
  <si>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</si>
  <si>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</si>
  <si>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</si>
  <si>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</si>
  <si>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</si>
  <si>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</si>
  <si>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</si>
  <si>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</si>
  <si>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</si>
  <si>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</si>
  <si>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</si>
  <si>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</si>
  <si>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</si>
  <si>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</si>
  <si>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</si>
  <si>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</si>
  <si>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</si>
  <si>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</si>
  <si>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</si>
  <si>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</si>
  <si>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</si>
  <si>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</si>
  <si>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</si>
  <si>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</si>
  <si>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</si>
  <si>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</si>
  <si>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</si>
  <si>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</si>
  <si>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</si>
  <si>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</si>
  <si>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</si>
  <si>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</si>
  <si>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</si>
  <si>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</si>
  <si>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</si>
  <si>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</si>
  <si>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</si>
  <si>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</si>
  <si>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</si>
  <si>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</si>
  <si>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</si>
  <si>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</si>
  <si>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</si>
  <si>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</si>
  <si>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</si>
  <si>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</si>
  <si>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</si>
  <si>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</si>
  <si>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</si>
  <si>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</si>
  <si>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</si>
  <si>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</si>
  <si>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</si>
  <si>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</si>
  <si>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</si>
  <si>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</si>
  <si>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</si>
  <si>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</si>
  <si>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</si>
  <si>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</si>
  <si>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</si>
  <si>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</si>
  <si>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</si>
  <si>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</si>
  <si>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</si>
  <si>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</si>
  <si>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</si>
  <si>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</si>
  <si>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</si>
  <si>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</si>
  <si>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</si>
  <si>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</si>
  <si>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</si>
  <si>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</si>
  <si>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</si>
  <si>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</si>
  <si>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</si>
  <si>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</si>
  <si>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</si>
  <si>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</si>
  <si>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</si>
  <si>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</si>
  <si>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</si>
  <si>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</si>
  <si>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</si>
  <si>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</si>
  <si>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</si>
  <si>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</si>
  <si>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</si>
  <si>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</si>
  <si>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</si>
  <si>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</si>
  <si>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</si>
  <si>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</si>
  <si>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</si>
  <si>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</si>
  <si>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</si>
  <si>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</si>
  <si>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</si>
  <si>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</si>
  <si>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</si>
  <si>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</si>
  <si>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</si>
  <si>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</si>
  <si>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</si>
  <si>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</si>
  <si>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</si>
  <si>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</si>
  <si>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</si>
  <si>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</si>
  <si>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</si>
  <si>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</si>
  <si>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</si>
  <si>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</si>
  <si>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</si>
  <si>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</si>
  <si>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</si>
  <si>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</si>
  <si>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</si>
  <si>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</si>
  <si>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</si>
  <si>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</si>
  <si>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</si>
  <si>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</si>
  <si>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</si>
  <si>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</si>
  <si>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</si>
  <si>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</si>
  <si>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</si>
  <si>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</si>
  <si>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</si>
  <si>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</si>
  <si>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</si>
  <si>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</si>
  <si>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</si>
  <si>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</si>
  <si>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</si>
  <si>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</si>
  <si>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</si>
  <si>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</si>
  <si>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</si>
  <si>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</si>
  <si>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</si>
  <si>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</si>
  <si>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</si>
  <si>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</si>
  <si>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</si>
  <si>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</si>
  <si>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</si>
  <si>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</si>
  <si>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</si>
  <si>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</si>
  <si>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</si>
  <si>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</si>
  <si>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</si>
  <si>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</si>
  <si>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</si>
  <si>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</si>
  <si>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</si>
  <si>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</si>
  <si>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</si>
  <si>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</si>
  <si>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</si>
  <si>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</si>
  <si>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</si>
  <si>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</si>
  <si>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</si>
  <si>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</si>
  <si>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</si>
  <si>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</si>
  <si>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</si>
  <si>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</si>
  <si>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</si>
  <si>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</si>
  <si>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</si>
  <si>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</si>
  <si>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</si>
  <si>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</si>
  <si>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</si>
  <si>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</si>
  <si>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</si>
  <si>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</si>
  <si>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</si>
  <si>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</si>
  <si>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</si>
  <si>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</si>
  <si>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</si>
  <si>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</si>
  <si>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</si>
  <si>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</si>
  <si>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</si>
  <si>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</si>
  <si>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</si>
  <si>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</si>
  <si>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</si>
  <si>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</si>
  <si>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</si>
  <si>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</si>
  <si>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</si>
  <si>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</si>
  <si>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</si>
  <si>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</si>
  <si>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</si>
  <si>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</si>
  <si>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</si>
  <si>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</si>
  <si>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</si>
  <si>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</si>
  <si>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</si>
  <si>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</si>
  <si>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</si>
  <si>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</si>
  <si>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</si>
  <si>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</si>
  <si>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</si>
  <si>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</si>
  <si>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</si>
  <si>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</si>
  <si>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</si>
  <si>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</si>
  <si>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</si>
  <si>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</si>
  <si>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</si>
  <si>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</si>
  <si>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</si>
  <si>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</si>
  <si>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</si>
  <si>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</si>
  <si>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</si>
  <si>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</si>
  <si>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</si>
  <si>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</si>
  <si>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</si>
  <si>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</si>
  <si>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</si>
  <si>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</si>
  <si>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</si>
  <si>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</si>
  <si>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</si>
  <si>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</si>
  <si>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</si>
  <si>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</si>
  <si>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</si>
  <si>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</si>
  <si>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</si>
  <si>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</si>
  <si>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</si>
  <si>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</si>
  <si>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</si>
  <si>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</si>
  <si>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</si>
  <si>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</si>
  <si>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</si>
  <si>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</si>
  <si>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</si>
  <si>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</si>
  <si>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</si>
  <si>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</si>
  <si>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</si>
  <si>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</si>
  <si>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</si>
  <si>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</si>
  <si>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</si>
  <si>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</si>
  <si>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</si>
  <si>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</si>
  <si>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</si>
  <si>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</si>
  <si>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</si>
  <si>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</si>
  <si>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</si>
  <si>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</si>
  <si>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</si>
  <si>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</si>
  <si>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</si>
  <si>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</si>
  <si>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</si>
  <si>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</si>
  <si>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</si>
  <si>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</si>
  <si>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</si>
  <si>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</si>
  <si>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</si>
  <si>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</si>
  <si>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</si>
  <si>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</si>
  <si>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</si>
  <si>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</si>
  <si>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</si>
  <si>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</si>
  <si>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</si>
  <si>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</si>
  <si>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</si>
  <si>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</si>
  <si>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</si>
  <si>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</si>
  <si>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</si>
  <si>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</si>
  <si>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</si>
  <si>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</si>
  <si>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</si>
  <si>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</si>
  <si>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</si>
  <si>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</si>
  <si>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</si>
  <si>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</si>
  <si>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</si>
  <si>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</si>
  <si>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</si>
  <si>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</si>
  <si>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</si>
  <si>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</si>
  <si>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</si>
  <si>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</si>
  <si>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</si>
  <si>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</si>
  <si>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</si>
  <si>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</si>
  <si>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</si>
  <si>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</si>
  <si>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</si>
  <si>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</si>
  <si>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</si>
  <si>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</si>
  <si>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</si>
  <si>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</si>
  <si>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</si>
  <si>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</si>
  <si>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</si>
  <si>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</si>
  <si>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</si>
  <si>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</si>
  <si>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</si>
  <si>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</si>
  <si>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</si>
  <si>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</si>
  <si>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</si>
  <si>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</si>
  <si>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</si>
  <si>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</si>
  <si>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</si>
  <si>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</si>
  <si>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</si>
  <si>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</si>
  <si>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</si>
  <si>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</si>
  <si>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</si>
  <si>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</si>
  <si>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</si>
  <si>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</si>
  <si>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</si>
  <si>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</si>
  <si>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</si>
  <si>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</si>
  <si>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</si>
  <si>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</si>
  <si>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</si>
  <si>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</si>
  <si>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</si>
  <si>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</si>
  <si>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</si>
  <si>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</si>
  <si>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</si>
  <si>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</si>
  <si>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</si>
  <si>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</si>
  <si>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</si>
  <si>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</si>
  <si>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</si>
  <si>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</si>
  <si>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</si>
  <si>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</si>
  <si>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</si>
  <si>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</si>
  <si>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</si>
  <si>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</si>
  <si>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</si>
  <si>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</si>
  <si>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</si>
  <si>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</si>
  <si>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</si>
  <si>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</si>
  <si>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</si>
  <si>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</si>
  <si>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</si>
  <si>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</si>
  <si>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</si>
  <si>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</si>
  <si>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</si>
  <si>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</si>
  <si>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</si>
  <si>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</si>
  <si>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</si>
  <si>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</si>
  <si>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</si>
  <si>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</si>
  <si>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</si>
  <si>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</si>
  <si>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</si>
  <si>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</si>
  <si>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</si>
  <si>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</si>
  <si>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</si>
  <si>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</si>
  <si>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</si>
  <si>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</si>
  <si>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</si>
  <si>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</si>
  <si>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</si>
  <si>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</si>
  <si>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</si>
  <si>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</si>
  <si>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</si>
  <si>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</si>
  <si>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</si>
  <si>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</si>
  <si>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</si>
  <si>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</si>
  <si>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</si>
  <si>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</si>
  <si>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</si>
  <si>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</si>
  <si>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</si>
  <si>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</si>
  <si>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</si>
  <si>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</si>
  <si>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</si>
  <si>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</si>
  <si>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</si>
  <si>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</si>
  <si>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</si>
  <si>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</si>
  <si>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</si>
  <si>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</si>
  <si>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</si>
  <si>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</si>
  <si>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</si>
  <si>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</si>
  <si>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</si>
  <si>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</si>
  <si>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</si>
  <si>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</si>
  <si>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</si>
  <si>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</si>
  <si>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</si>
  <si>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</si>
  <si>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</si>
  <si>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</si>
  <si>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</si>
  <si>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</si>
  <si>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</si>
  <si>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</si>
  <si>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</si>
  <si>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</si>
  <si>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</si>
  <si>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</si>
  <si>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</si>
  <si>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</si>
  <si>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</si>
  <si>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</si>
  <si>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</si>
  <si>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</si>
  <si>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</si>
  <si>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</si>
  <si>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</si>
  <si>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</si>
  <si>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</si>
  <si>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</si>
  <si>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</si>
  <si>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</si>
  <si>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</si>
  <si>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</si>
  <si>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</si>
  <si>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</si>
  <si>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</si>
  <si>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</si>
  <si>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</si>
  <si>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</si>
  <si>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</si>
  <si>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</si>
  <si>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</si>
  <si>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</si>
  <si>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</si>
  <si>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</si>
  <si>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</si>
  <si>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</si>
  <si>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</si>
  <si>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</si>
  <si>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</si>
  <si>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</si>
  <si>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</si>
  <si>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</si>
  <si>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</si>
  <si>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</si>
  <si>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</si>
  <si>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</si>
  <si>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</si>
  <si>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</si>
  <si>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</si>
  <si>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</si>
  <si>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</si>
  <si>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</si>
  <si>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</si>
  <si>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</si>
  <si>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</si>
  <si>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</si>
  <si>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</si>
  <si>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</si>
  <si>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</si>
  <si>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</si>
  <si>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</si>
  <si>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</si>
  <si>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</si>
  <si>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</si>
  <si>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</si>
  <si>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</si>
  <si>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</si>
  <si>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</si>
  <si>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</si>
  <si>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</si>
  <si>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</si>
  <si>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</si>
  <si>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</si>
  <si>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</si>
  <si>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</si>
  <si>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</si>
  <si>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</si>
  <si>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</si>
  <si>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</si>
  <si>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</si>
  <si>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</si>
  <si>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</si>
  <si>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</si>
  <si>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</si>
  <si>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</si>
  <si>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</si>
  <si>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</si>
  <si>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</si>
  <si>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</si>
  <si>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</si>
  <si>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</si>
  <si>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</si>
  <si>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</si>
  <si>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</si>
  <si>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</si>
  <si>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</si>
  <si>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</si>
  <si>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</si>
  <si>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</si>
  <si>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</si>
  <si>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</si>
  <si>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</si>
  <si>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</si>
  <si>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</si>
  <si>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</si>
  <si>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</si>
  <si>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</si>
  <si>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</si>
  <si>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</si>
  <si>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</si>
  <si>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</si>
  <si>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</si>
  <si>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</si>
  <si>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</si>
  <si>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</si>
  <si>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</si>
  <si>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</si>
  <si>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</si>
  <si>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</si>
  <si>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</si>
  <si>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</si>
  <si>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</si>
  <si>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</si>
  <si>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</si>
  <si>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</si>
  <si>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</si>
  <si>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</si>
  <si>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</si>
  <si>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</si>
  <si>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</si>
  <si>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</si>
  <si>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</si>
  <si>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</si>
  <si>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</si>
  <si>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</si>
  <si>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</si>
  <si>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</si>
  <si>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</si>
  <si>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</si>
  <si>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</si>
  <si>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</si>
  <si>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</si>
  <si>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</si>
  <si>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</si>
  <si>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</si>
  <si>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</si>
  <si>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</si>
  <si>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</si>
  <si>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</si>
  <si>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</si>
  <si>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</si>
  <si>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</si>
  <si>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</si>
  <si>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</si>
  <si>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</si>
  <si>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</si>
  <si>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</si>
  <si>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</si>
  <si>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</si>
  <si>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</si>
  <si>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</si>
  <si>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</si>
  <si>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</si>
  <si>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</si>
  <si>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</si>
  <si>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</si>
  <si>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</si>
  <si>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</si>
  <si>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</si>
  <si>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</si>
  <si>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</si>
  <si>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</si>
  <si>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</si>
  <si>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</si>
  <si>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</si>
  <si>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</si>
  <si>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</si>
  <si>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</si>
  <si>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</si>
  <si>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</si>
  <si>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</si>
  <si>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</si>
  <si>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</si>
  <si>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</si>
  <si>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</si>
  <si>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</si>
  <si>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</si>
  <si>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</si>
  <si>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</si>
  <si>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</si>
  <si>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</si>
  <si>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</si>
  <si>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</si>
  <si>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</si>
  <si>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</si>
  <si>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</si>
  <si>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</si>
  <si>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</si>
  <si>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</si>
  <si>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</si>
  <si>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</si>
  <si>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</si>
  <si>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</si>
  <si>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</si>
  <si>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</si>
  <si>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</si>
  <si>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</si>
  <si>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</si>
  <si>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</si>
  <si>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</si>
  <si>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</si>
  <si>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</si>
  <si>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</si>
  <si>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</si>
  <si>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</si>
  <si>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</si>
  <si>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</si>
  <si>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</si>
  <si>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</si>
  <si>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</si>
  <si>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</si>
  <si>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</si>
  <si>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</si>
  <si>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</si>
  <si>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</si>
  <si>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</si>
  <si>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</si>
  <si>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</si>
  <si>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</si>
  <si>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</si>
  <si>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</si>
  <si>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</si>
  <si>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</si>
  <si>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</si>
  <si>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</si>
  <si>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</si>
  <si>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</si>
  <si>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</si>
  <si>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</si>
  <si>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</si>
  <si>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</si>
  <si>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</si>
  <si>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</si>
  <si>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</si>
  <si>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</si>
  <si>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</si>
  <si>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</si>
  <si>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</si>
  <si>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</si>
  <si>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</si>
  <si>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</si>
  <si>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</si>
  <si>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</si>
  <si>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</si>
  <si>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</si>
  <si>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</si>
  <si>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</si>
  <si>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</si>
  <si>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</si>
  <si>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</si>
  <si>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</si>
  <si>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</si>
  <si>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</si>
  <si>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</si>
  <si>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</si>
  <si>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</si>
  <si>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</si>
  <si>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</si>
  <si>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</si>
  <si>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</si>
  <si>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</si>
  <si>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</si>
  <si>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</si>
  <si>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</si>
  <si>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</si>
  <si>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</si>
  <si>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</si>
  <si>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</si>
  <si>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</si>
  <si>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</si>
  <si>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</si>
  <si>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</si>
  <si>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</si>
  <si>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</si>
  <si>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</si>
  <si>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</si>
  <si>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</si>
  <si>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</si>
  <si>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</si>
  <si>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</si>
  <si>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</si>
  <si>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</si>
  <si>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</si>
  <si>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</si>
  <si>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</si>
  <si>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</si>
  <si>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</si>
  <si>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</si>
  <si>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</si>
  <si>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</si>
  <si>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</si>
  <si>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</si>
  <si>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</si>
  <si>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</si>
  <si>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</si>
  <si>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</si>
  <si>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</si>
  <si>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</si>
  <si>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</si>
  <si>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</si>
  <si>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</si>
  <si>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</si>
  <si>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</si>
  <si>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</si>
  <si>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</si>
  <si>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</si>
  <si>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</si>
  <si>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</si>
  <si>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</si>
  <si>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</si>
  <si>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</si>
  <si>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</si>
  <si>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</si>
  <si>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</si>
  <si>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</si>
  <si>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</si>
  <si>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</si>
  <si>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</si>
  <si>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</si>
  <si>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</si>
  <si>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</si>
  <si>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</si>
  <si>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</si>
  <si>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</si>
  <si>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</si>
  <si>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</si>
  <si>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</si>
  <si>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</si>
  <si>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</si>
  <si>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</si>
  <si>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</si>
  <si>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</si>
  <si>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</si>
  <si>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</si>
  <si>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</si>
  <si>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</si>
  <si>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</si>
  <si>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</si>
  <si>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</si>
  <si>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</si>
  <si>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</si>
  <si>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</si>
  <si>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</si>
  <si>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</si>
  <si>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</si>
  <si>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</si>
  <si>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</si>
  <si>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</si>
  <si>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</si>
  <si>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</si>
  <si>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</si>
  <si>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</si>
  <si>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</si>
  <si>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</si>
  <si>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</si>
  <si>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</si>
  <si>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</si>
  <si>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</si>
  <si>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</si>
  <si>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</si>
  <si>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</si>
  <si>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</si>
  <si>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</si>
  <si>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</si>
  <si>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</si>
  <si>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</si>
  <si>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</si>
  <si>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</si>
  <si>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</si>
  <si>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</si>
  <si>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</si>
  <si>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</si>
  <si>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</si>
  <si>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</si>
  <si>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</si>
  <si>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</si>
  <si>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</si>
  <si>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</si>
  <si>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</si>
  <si>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</si>
  <si>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</si>
  <si>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</si>
  <si>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</si>
  <si>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</si>
  <si>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</si>
  <si>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</si>
  <si>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</si>
  <si>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</si>
  <si>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</si>
  <si>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</si>
  <si>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</si>
  <si>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</si>
  <si>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</si>
  <si>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</si>
  <si>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</si>
  <si>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</si>
  <si>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</si>
  <si>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</si>
  <si>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</si>
  <si>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</si>
  <si>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</si>
  <si>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</si>
  <si>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</si>
  <si>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</si>
  <si>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</si>
  <si>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</si>
  <si>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</si>
  <si>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</si>
  <si>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</si>
  <si>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</si>
  <si>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</si>
  <si>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</si>
  <si>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</si>
  <si>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</si>
  <si>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</si>
  <si>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</si>
  <si>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</si>
  <si>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</si>
  <si>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</si>
  <si>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</si>
  <si>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</si>
  <si>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</si>
  <si>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</si>
  <si>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</si>
  <si>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</si>
  <si>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</si>
  <si>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</si>
  <si>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</si>
  <si>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</si>
  <si>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</si>
  <si>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</si>
  <si>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</si>
  <si>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</si>
  <si>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</si>
  <si>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</si>
  <si>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</si>
  <si>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</si>
  <si>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</si>
  <si>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</si>
  <si>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</si>
  <si>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</si>
  <si>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</si>
  <si>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</si>
  <si>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</si>
  <si>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</si>
  <si>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</si>
  <si>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</si>
  <si>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</si>
  <si>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</si>
  <si>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</si>
  <si>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</si>
  <si>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</si>
  <si>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</si>
  <si>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</si>
  <si>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</si>
  <si>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</si>
  <si>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</si>
  <si>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</si>
  <si>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</si>
  <si>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</si>
  <si>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</si>
  <si>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</si>
  <si>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</si>
  <si>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</si>
  <si>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</si>
  <si>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</si>
  <si>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</si>
  <si>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</si>
  <si>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</si>
  <si>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</si>
  <si>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</si>
  <si>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</si>
  <si>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</si>
  <si>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</si>
  <si>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</si>
  <si>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</si>
  <si>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</si>
  <si>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</si>
  <si>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</si>
  <si>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</si>
  <si>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</si>
  <si>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</si>
  <si>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</si>
  <si>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</si>
  <si>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</si>
  <si>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</si>
  <si>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</si>
  <si>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</si>
  <si>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</si>
  <si>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</si>
  <si>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</si>
  <si>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</si>
  <si>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</si>
  <si>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</si>
  <si>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</si>
  <si>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</si>
  <si>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</si>
  <si>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</si>
  <si>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</si>
  <si>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</si>
  <si>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</si>
  <si>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</si>
  <si>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</si>
  <si>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</si>
  <si>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</si>
  <si>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</si>
  <si>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</si>
  <si>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</si>
  <si>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</si>
  <si>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</si>
  <si>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</si>
  <si>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</si>
  <si>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</si>
  <si>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</si>
  <si>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</si>
  <si>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</si>
  <si>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</si>
  <si>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</si>
  <si>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</si>
  <si>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</si>
  <si>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</si>
  <si>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</si>
  <si>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</si>
  <si>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</si>
  <si>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</si>
  <si>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</si>
  <si>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</si>
  <si>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</si>
  <si>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</si>
  <si>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</si>
  <si>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</si>
  <si>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</si>
  <si>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</si>
  <si>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</si>
  <si>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</si>
  <si>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</si>
  <si>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</si>
  <si>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</si>
  <si>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</si>
  <si>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</si>
  <si>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</si>
  <si>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</si>
  <si>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</si>
  <si>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</si>
  <si>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</si>
  <si>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</si>
  <si>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</si>
  <si>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</si>
  <si>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</si>
  <si>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</si>
  <si>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</si>
  <si>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</si>
  <si>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</si>
  <si>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</si>
  <si>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</si>
  <si>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</si>
  <si>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</si>
  <si>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</si>
  <si>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</si>
  <si>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</si>
  <si>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</si>
  <si>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</si>
  <si>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</si>
  <si>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</si>
  <si>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</si>
  <si>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</si>
  <si>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</si>
  <si>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</si>
  <si>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</si>
  <si>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</si>
  <si>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</si>
  <si>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</si>
  <si>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</si>
  <si>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</si>
  <si>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</si>
  <si>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</si>
  <si>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</si>
  <si>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</si>
  <si>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</si>
  <si>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</si>
  <si>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</si>
  <si>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</si>
  <si>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</si>
  <si>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</si>
  <si>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</si>
  <si>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</si>
  <si>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</si>
  <si>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</si>
  <si>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</si>
  <si>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</si>
  <si>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</si>
  <si>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</si>
  <si>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</si>
  <si>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</si>
  <si>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</si>
  <si>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</si>
  <si>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</si>
  <si>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</si>
  <si>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</si>
  <si>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</si>
  <si>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</si>
  <si>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</si>
  <si>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</si>
  <si>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</si>
  <si>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</si>
  <si>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</si>
  <si>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</si>
  <si>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</si>
  <si>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</si>
  <si>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</si>
  <si>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</si>
  <si>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</si>
  <si>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</si>
  <si>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</si>
  <si>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</si>
  <si>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</si>
  <si>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</si>
  <si>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</si>
  <si>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</si>
  <si>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</si>
  <si>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</si>
  <si>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</si>
  <si>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</si>
  <si>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</si>
  <si>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</si>
  <si>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</si>
  <si>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</si>
  <si>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</si>
  <si>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</si>
  <si>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</si>
  <si>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</si>
  <si>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</si>
  <si>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</si>
  <si>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</si>
  <si>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</si>
  <si>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</si>
  <si>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</si>
  <si>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</si>
  <si>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</si>
  <si>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</si>
  <si>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</si>
  <si>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</si>
  <si>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</si>
  <si>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</si>
  <si>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</si>
  <si>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</si>
  <si>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</si>
  <si>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</si>
  <si>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</si>
  <si>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</si>
  <si>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</si>
  <si>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</si>
  <si>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</si>
  <si>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</si>
  <si>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</si>
  <si>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</si>
  <si>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</si>
  <si>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</si>
  <si>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</si>
  <si>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</si>
  <si>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</si>
  <si>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</si>
  <si>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</si>
  <si>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</si>
  <si>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</si>
  <si>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</si>
  <si>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</si>
  <si>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</si>
  <si>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</si>
  <si>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</si>
  <si>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</si>
  <si>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</si>
  <si>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</si>
  <si>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</si>
  <si>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</si>
  <si>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</si>
  <si>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</si>
  <si>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</si>
  <si>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</si>
  <si>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</si>
  <si>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</si>
  <si>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</si>
  <si>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</si>
  <si>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</si>
  <si>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</si>
  <si>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</si>
  <si>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</si>
  <si>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</si>
  <si>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</si>
  <si>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</si>
  <si>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</si>
  <si>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</si>
  <si>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</si>
  <si>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</si>
  <si>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</si>
  <si>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</si>
  <si>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</si>
  <si>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</si>
  <si>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</si>
  <si>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</si>
  <si>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</si>
  <si>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</si>
  <si>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</si>
  <si>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</si>
  <si>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</si>
  <si>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</si>
  <si>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</si>
  <si>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</si>
  <si>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</si>
  <si>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</si>
  <si>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</si>
  <si>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</si>
  <si>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</si>
  <si>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</si>
  <si>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</si>
  <si>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</si>
  <si>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</si>
  <si>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</si>
  <si>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</si>
  <si>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</si>
  <si>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</si>
  <si>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</si>
  <si>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</si>
  <si>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</si>
  <si>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</si>
  <si>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</si>
  <si>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</si>
  <si>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</si>
  <si>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</si>
  <si>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</si>
  <si>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</si>
  <si>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</si>
  <si>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</si>
  <si>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</si>
  <si>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</si>
  <si>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</si>
  <si>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</si>
  <si>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</si>
  <si>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</si>
  <si>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</si>
  <si>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</si>
  <si>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</si>
  <si>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</si>
  <si>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</si>
  <si>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</si>
  <si>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</si>
  <si>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</si>
  <si>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</si>
  <si>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</si>
  <si>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</si>
  <si>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</si>
  <si>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</si>
  <si>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</si>
  <si>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</si>
  <si>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</si>
  <si>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</si>
  <si>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</si>
  <si>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</si>
  <si>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</si>
  <si>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</si>
  <si>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</si>
  <si>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</si>
  <si>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</si>
  <si>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</si>
  <si>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</si>
  <si>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</si>
  <si>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</si>
  <si>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</si>
  <si>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</si>
  <si>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</si>
  <si>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</si>
  <si>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</si>
  <si>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</si>
  <si>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</si>
  <si>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</si>
  <si>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</si>
  <si>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</si>
  <si>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</si>
  <si>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</si>
  <si>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</si>
  <si>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</si>
  <si>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</si>
  <si>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</si>
  <si>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</si>
  <si>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</si>
  <si>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</si>
  <si>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</si>
  <si>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</si>
  <si>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</si>
  <si>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</si>
  <si>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</si>
  <si>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</si>
  <si>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</si>
  <si>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</si>
  <si>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</si>
  <si>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</si>
  <si>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</si>
  <si>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</si>
  <si>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</si>
  <si>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</si>
  <si>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</si>
  <si>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</si>
  <si>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</si>
  <si>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</si>
  <si>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</si>
  <si>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</si>
  <si>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</si>
  <si>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</si>
  <si>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</si>
  <si>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</si>
  <si>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</si>
  <si>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</si>
  <si>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</si>
  <si>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</si>
  <si>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</si>
  <si>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</si>
  <si>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</si>
  <si>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</si>
  <si>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</si>
  <si>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</si>
  <si>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</si>
  <si>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</si>
  <si>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</si>
  <si>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</si>
  <si>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</si>
  <si>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</si>
  <si>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</si>
  <si>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</si>
  <si>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</si>
  <si>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</si>
  <si>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</si>
  <si>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</si>
  <si>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</si>
  <si>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</si>
  <si>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</si>
  <si>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</si>
  <si>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</si>
  <si>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</si>
  <si>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</si>
  <si>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</si>
  <si>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</si>
  <si>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</si>
  <si>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</si>
  <si>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</si>
  <si>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</si>
  <si>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</si>
  <si>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</si>
  <si>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</si>
  <si>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</si>
  <si>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</si>
  <si>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</si>
  <si>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</si>
  <si>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</si>
  <si>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</si>
  <si>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</si>
  <si>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</si>
  <si>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</si>
  <si>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</si>
  <si>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</si>
  <si>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</si>
  <si>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</si>
  <si>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</si>
  <si>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</si>
  <si>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</si>
  <si>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</si>
  <si>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</si>
  <si>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</si>
  <si>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</si>
  <si>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</si>
  <si>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</si>
  <si>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</si>
  <si>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</si>
  <si>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</si>
  <si>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</si>
  <si>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</si>
  <si>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</si>
  <si>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</si>
  <si>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</si>
  <si>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</si>
  <si>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</si>
  <si>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</si>
  <si>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</si>
  <si>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</si>
  <si>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</si>
  <si>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</si>
  <si>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</si>
  <si>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</si>
  <si>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</si>
  <si>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</si>
  <si>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</si>
  <si>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</si>
  <si>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</si>
  <si>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</si>
  <si>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</si>
  <si>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</si>
  <si>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</si>
  <si>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</si>
  <si>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</si>
  <si>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</si>
  <si>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</si>
  <si>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</si>
  <si>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</si>
  <si>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</si>
  <si>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</si>
  <si>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</si>
  <si>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</si>
  <si>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</si>
  <si>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</si>
  <si>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</si>
  <si>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</si>
  <si>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</si>
  <si>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</si>
  <si>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</si>
  <si>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</si>
  <si>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</si>
  <si>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</si>
  <si>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</si>
  <si>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</si>
  <si>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</si>
  <si>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</si>
  <si>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</si>
  <si>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</si>
  <si>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</si>
  <si>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</si>
  <si>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</si>
  <si>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</si>
  <si>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</si>
  <si>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</si>
  <si>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</si>
  <si>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</si>
  <si>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</si>
  <si>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</si>
  <si>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</si>
  <si>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</si>
  <si>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</si>
  <si>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</si>
  <si>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</si>
  <si>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</si>
  <si>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</si>
  <si>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</si>
  <si>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</si>
  <si>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</si>
  <si>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</si>
  <si>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</si>
  <si>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</si>
  <si>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</si>
  <si>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</si>
  <si>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</si>
  <si>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</si>
  <si>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</si>
  <si>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</si>
  <si>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</si>
  <si>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</si>
  <si>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</si>
  <si>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</si>
  <si>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</si>
  <si>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</si>
  <si>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</si>
  <si>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</si>
  <si>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</si>
  <si>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</si>
  <si>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</si>
  <si>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</si>
  <si>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</si>
  <si>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</si>
  <si>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</si>
  <si>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</si>
  <si>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</si>
  <si>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</si>
  <si>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</si>
  <si>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</si>
  <si>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</si>
  <si>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</si>
  <si>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</si>
  <si>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</si>
  <si>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</si>
  <si>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</si>
  <si>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</si>
  <si>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</si>
  <si>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</si>
  <si>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</si>
  <si>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</si>
  <si>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</si>
  <si>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</si>
  <si>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</si>
  <si>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</si>
  <si>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</si>
  <si>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</si>
  <si>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</si>
  <si>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</si>
  <si>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</si>
  <si>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</si>
  <si>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</si>
  <si>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</si>
  <si>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</si>
  <si>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</si>
  <si>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</si>
  <si>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</si>
  <si>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</si>
  <si>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</si>
  <si>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</si>
  <si>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</si>
  <si>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</si>
  <si>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</si>
  <si>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</si>
  <si>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</si>
  <si>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</si>
  <si>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</si>
  <si>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</si>
  <si>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</si>
  <si>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</si>
  <si>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</si>
  <si>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</si>
  <si>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</si>
  <si>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</si>
  <si>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</si>
  <si>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</si>
  <si>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</si>
  <si>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</si>
  <si>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</si>
  <si>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</si>
  <si>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</si>
  <si>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</si>
  <si>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</si>
  <si>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</si>
  <si>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</si>
  <si>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</si>
  <si>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</si>
  <si>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</si>
  <si>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</si>
  <si>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</si>
  <si>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</si>
  <si>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</si>
  <si>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</si>
  <si>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</si>
  <si>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</si>
  <si>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</si>
  <si>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</si>
  <si>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</si>
  <si>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</si>
  <si>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</si>
  <si>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</si>
  <si>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</si>
  <si>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</si>
  <si>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</si>
  <si>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</si>
  <si>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</si>
  <si>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</si>
  <si>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</si>
  <si>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</si>
  <si>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</si>
  <si>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</si>
  <si>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</si>
  <si>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</si>
  <si>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</si>
  <si>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</si>
  <si>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</si>
  <si>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</si>
  <si>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</si>
  <si>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</si>
  <si>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</si>
  <si>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</si>
  <si>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</si>
  <si>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</si>
  <si>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</si>
  <si>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</si>
  <si>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</si>
  <si>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</si>
  <si>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</si>
  <si>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</si>
  <si>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</si>
  <si>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</si>
  <si>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</si>
  <si>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</si>
  <si>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</si>
  <si>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</si>
  <si>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</si>
  <si>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</si>
  <si>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</si>
  <si>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</si>
  <si>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</si>
  <si>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</si>
  <si>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</si>
  <si>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</si>
  <si>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</si>
  <si>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</si>
  <si>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</si>
  <si>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</si>
  <si>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</si>
  <si>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</si>
  <si>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</si>
  <si>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</si>
  <si>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</si>
  <si>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</si>
  <si>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</si>
  <si>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</si>
  <si>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</si>
  <si>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</si>
  <si>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</si>
  <si>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</si>
  <si>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</si>
  <si>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</si>
  <si>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</si>
  <si>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</si>
  <si>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</si>
  <si>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</si>
  <si>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</si>
  <si>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</si>
  <si>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</si>
  <si>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</si>
  <si>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</si>
  <si>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</si>
  <si>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</si>
  <si>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</si>
  <si>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</si>
  <si>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</si>
  <si>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</si>
  <si>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</si>
  <si>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</si>
  <si>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</si>
  <si>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</si>
  <si>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</si>
  <si>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</si>
  <si>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</si>
  <si>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</si>
  <si>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</si>
  <si>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</si>
  <si>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</si>
  <si>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</si>
  <si>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</si>
  <si>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</si>
  <si>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</si>
  <si>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</si>
  <si>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</si>
  <si>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</si>
  <si>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</si>
  <si>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</si>
  <si>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</si>
  <si>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</si>
  <si>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</si>
  <si>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</si>
  <si>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</si>
  <si>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</si>
  <si>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</si>
  <si>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</si>
  <si>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</si>
  <si>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</si>
  <si>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</si>
  <si>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</si>
  <si>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</si>
  <si>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</si>
  <si>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</si>
  <si>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</si>
  <si>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</si>
  <si>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</si>
  <si>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</si>
  <si>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</si>
  <si>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</si>
  <si>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</si>
  <si>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</si>
  <si>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</si>
  <si>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</si>
  <si>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</si>
  <si>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</si>
  <si>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</si>
  <si>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</si>
  <si>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</si>
  <si>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</si>
  <si>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</si>
  <si>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</si>
  <si>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</si>
  <si>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</si>
  <si>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</si>
  <si>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</si>
  <si>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</si>
  <si>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</si>
  <si>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</si>
  <si>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</si>
  <si>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</si>
  <si>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</si>
  <si>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</si>
  <si>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</si>
  <si>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</si>
  <si>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</si>
  <si>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</si>
  <si>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</si>
  <si>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</si>
  <si>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</si>
  <si>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</si>
  <si>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</si>
  <si>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</si>
  <si>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</si>
  <si>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</si>
  <si>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</si>
  <si>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</si>
  <si>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</si>
  <si>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</si>
  <si>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</si>
  <si>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</si>
  <si>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</si>
  <si>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</si>
  <si>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</si>
  <si>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</si>
  <si>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</si>
  <si>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</si>
  <si>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</si>
  <si>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</si>
  <si>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</si>
  <si>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</si>
  <si>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</si>
  <si>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</si>
  <si>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</si>
  <si>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</si>
  <si>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</si>
  <si>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</si>
  <si>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</si>
  <si>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</si>
  <si>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</si>
  <si>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</si>
  <si>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</si>
  <si>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</si>
  <si>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</si>
  <si>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</si>
  <si>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</si>
  <si>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</si>
  <si>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</si>
  <si>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</si>
  <si>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</si>
  <si>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</si>
  <si>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</si>
  <si>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</si>
  <si>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</si>
  <si>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</si>
  <si>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</si>
  <si>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</si>
  <si>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</si>
  <si>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</si>
  <si>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</si>
  <si>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</si>
  <si>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</si>
  <si>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</si>
  <si>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</si>
  <si>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</si>
  <si>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</si>
  <si>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</si>
  <si>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</si>
  <si>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</si>
  <si>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</si>
  <si>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</si>
  <si>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</si>
  <si>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</si>
  <si>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</si>
  <si>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</si>
  <si>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</si>
  <si>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</si>
  <si>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</si>
  <si>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</si>
  <si>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</si>
  <si>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</si>
  <si>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</si>
  <si>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</si>
  <si>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</si>
  <si>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</si>
  <si>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</si>
  <si>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</si>
  <si>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</si>
  <si>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</si>
  <si>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</si>
  <si>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</si>
  <si>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</si>
  <si>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</si>
  <si>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</si>
  <si>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</si>
  <si>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</si>
  <si>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</si>
  <si>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</si>
  <si>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</si>
  <si>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</si>
  <si>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</si>
  <si>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</si>
  <si>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</si>
  <si>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</si>
  <si>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</si>
  <si>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</si>
  <si>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</si>
  <si>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</si>
  <si>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</si>
  <si>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</si>
  <si>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</si>
  <si>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</si>
  <si>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</si>
  <si>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</si>
  <si>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</si>
  <si>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</si>
  <si>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</si>
  <si>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</si>
  <si>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</si>
  <si>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</si>
  <si>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</si>
  <si>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</si>
  <si>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</si>
  <si>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</si>
  <si>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</si>
  <si>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</si>
  <si>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</si>
  <si>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</si>
  <si>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</si>
  <si>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</si>
  <si>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</si>
  <si>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</si>
  <si>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</si>
  <si>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</si>
  <si>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</si>
  <si>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</si>
  <si>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</si>
  <si>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</si>
  <si>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</si>
  <si>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</si>
  <si>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</si>
  <si>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</si>
  <si>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</si>
  <si>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</si>
  <si>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</si>
  <si>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</si>
  <si>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</si>
  <si>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</si>
  <si>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</si>
  <si>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</si>
  <si>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</si>
  <si>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</si>
  <si>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</si>
  <si>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</si>
  <si>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</si>
  <si>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</si>
  <si>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</si>
  <si>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</si>
  <si>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</si>
  <si>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</si>
  <si>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</si>
  <si>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</si>
  <si>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</si>
  <si>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</si>
  <si>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</si>
  <si>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</si>
  <si>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</si>
  <si>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</si>
  <si>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</si>
  <si>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</si>
  <si>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</si>
  <si>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</si>
  <si>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</si>
  <si>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</si>
  <si>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</si>
  <si>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</si>
  <si>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</si>
  <si>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</si>
  <si>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</si>
  <si>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</si>
  <si>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</si>
  <si>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</si>
  <si>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</si>
  <si>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</si>
  <si>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</si>
  <si>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</si>
  <si>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</si>
  <si>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</si>
  <si>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</si>
  <si>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</si>
  <si>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</si>
  <si>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</si>
  <si>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</si>
  <si>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</si>
  <si>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</si>
  <si>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</si>
  <si>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</si>
  <si>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</si>
  <si>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</si>
  <si>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</si>
  <si>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</si>
  <si>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</si>
  <si>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</si>
  <si>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</si>
  <si>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</si>
  <si>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</si>
  <si>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</si>
  <si>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</si>
  <si>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</si>
  <si>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</si>
  <si>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</si>
  <si>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</si>
  <si>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</si>
  <si>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</si>
  <si>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</si>
  <si>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</si>
  <si>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</si>
  <si>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</si>
  <si>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</si>
  <si>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</si>
  <si>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</si>
  <si>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</si>
  <si>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</si>
  <si>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</si>
  <si>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</si>
  <si>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</si>
  <si>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</si>
  <si>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</si>
  <si>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</si>
  <si>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</si>
  <si>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</si>
  <si>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</si>
  <si>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</si>
  <si>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</si>
  <si>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</si>
  <si>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</si>
  <si>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</si>
  <si>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</si>
  <si>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</si>
  <si>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</si>
  <si>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</si>
  <si>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</si>
  <si>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</si>
  <si>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</si>
  <si>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</si>
  <si>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</si>
  <si>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</si>
  <si>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</si>
  <si>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</si>
  <si>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</si>
  <si>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</si>
  <si>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</si>
  <si>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</si>
  <si>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</si>
  <si>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</si>
  <si>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</si>
  <si>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</si>
  <si>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</si>
  <si>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</si>
  <si>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</si>
  <si>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</si>
  <si>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</si>
  <si>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</si>
  <si>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</si>
  <si>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</si>
  <si>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</si>
  <si>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</si>
  <si>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</si>
  <si>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</si>
  <si>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</si>
  <si>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</si>
  <si>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</si>
  <si>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</si>
  <si>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</si>
  <si>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</si>
  <si>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</si>
  <si>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</si>
  <si>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</si>
  <si>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</si>
  <si>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</si>
  <si>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</si>
  <si>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</si>
  <si>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</si>
  <si>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</si>
  <si>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</si>
  <si>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</si>
  <si>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</si>
  <si>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</si>
  <si>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</si>
  <si>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</si>
  <si>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</si>
  <si>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</si>
  <si>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</si>
  <si>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</si>
  <si>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</si>
  <si>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</si>
  <si>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</si>
  <si>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</si>
  <si>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</si>
  <si>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</si>
  <si>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</si>
  <si>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</si>
  <si>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</si>
  <si>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</si>
  <si>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</si>
  <si>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</si>
  <si>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</si>
  <si>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</si>
  <si>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</si>
  <si>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</si>
  <si>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</si>
  <si>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</si>
  <si>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</si>
  <si>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</si>
  <si>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</si>
  <si>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</si>
  <si>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</si>
  <si>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</si>
  <si>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</si>
  <si>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</si>
  <si>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</si>
  <si>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</si>
  <si>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</si>
  <si>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</si>
  <si>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</si>
  <si>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</si>
  <si>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</si>
  <si>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</si>
  <si>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</si>
  <si>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</si>
  <si>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</si>
  <si>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</si>
  <si>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</si>
  <si>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</si>
  <si>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</si>
  <si>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</si>
  <si>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</si>
  <si>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</si>
  <si>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</si>
  <si>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</si>
  <si>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</si>
  <si>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</si>
  <si>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</si>
  <si>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</si>
  <si>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</si>
  <si>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</si>
  <si>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</si>
  <si>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</si>
  <si>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</si>
  <si>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</si>
  <si>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</si>
  <si>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</si>
  <si>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</si>
  <si>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</si>
  <si>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</si>
  <si>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</si>
  <si>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</si>
  <si>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</si>
  <si>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</si>
  <si>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</si>
  <si>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</si>
  <si>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</si>
  <si>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</si>
  <si>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</si>
  <si>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</si>
  <si>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</si>
  <si>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</si>
  <si>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</si>
  <si>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</si>
  <si>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</si>
  <si>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</si>
  <si>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</si>
  <si>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</si>
  <si>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</si>
  <si>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</si>
  <si>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</si>
  <si>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</si>
  <si>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</si>
  <si>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</si>
  <si>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</si>
  <si>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</si>
  <si>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</si>
  <si>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</si>
  <si>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</si>
  <si>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</si>
  <si>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</si>
  <si>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</si>
  <si>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</si>
  <si>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</si>
  <si>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</si>
  <si>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</si>
  <si>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</si>
  <si>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</si>
  <si>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</si>
  <si>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</si>
  <si>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</si>
  <si>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</si>
  <si>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</si>
  <si>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</si>
  <si>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</si>
  <si>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</si>
  <si>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</si>
  <si>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</si>
  <si>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</si>
  <si>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</si>
  <si>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</si>
  <si>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</si>
  <si>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</si>
  <si>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</si>
  <si>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</si>
  <si>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</si>
  <si>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</si>
  <si>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</si>
  <si>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</si>
  <si>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</si>
  <si>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</si>
  <si>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</si>
  <si>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</si>
  <si>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</si>
  <si>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</si>
  <si>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</si>
  <si>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</si>
  <si>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</si>
  <si>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</si>
  <si>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</si>
  <si>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</si>
  <si>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</si>
  <si>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</si>
  <si>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</si>
  <si>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</si>
  <si>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</si>
  <si>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</si>
  <si>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</si>
  <si>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</si>
  <si>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</si>
  <si>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</si>
  <si>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</si>
  <si>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</si>
  <si>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</si>
  <si>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</si>
  <si>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</si>
  <si>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</si>
  <si>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</si>
  <si>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</si>
  <si>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</si>
  <si>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</si>
  <si>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</si>
  <si>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</si>
  <si>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</si>
  <si>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</si>
  <si>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</si>
  <si>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</si>
  <si>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</si>
  <si>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</si>
  <si>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</si>
  <si>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</si>
  <si>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</si>
  <si>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</si>
  <si>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</si>
  <si>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</si>
  <si>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</si>
  <si>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</si>
  <si>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</si>
  <si>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</si>
  <si>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</si>
  <si>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</si>
  <si>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</si>
  <si>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</si>
  <si>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</si>
  <si>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</si>
  <si>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</si>
  <si>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</si>
  <si>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</si>
  <si>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</si>
  <si>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</si>
  <si>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</si>
  <si>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</si>
  <si>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</si>
  <si>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</si>
  <si>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</si>
  <si>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</si>
  <si>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</si>
  <si>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</si>
  <si>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</si>
  <si>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</si>
  <si>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</si>
  <si>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</si>
  <si>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</si>
  <si>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</si>
  <si>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</si>
  <si>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</si>
  <si>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</si>
  <si>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</si>
  <si>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</si>
  <si>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</si>
  <si>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</si>
  <si>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</si>
  <si>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</si>
  <si>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</si>
  <si>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</si>
  <si>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</si>
  <si>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</si>
  <si>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</si>
  <si>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</si>
  <si>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</si>
  <si>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</si>
  <si>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</si>
  <si>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</si>
  <si>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</si>
  <si>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</si>
  <si>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</si>
  <si>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</si>
  <si>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</si>
  <si>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</si>
  <si>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</si>
  <si>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</si>
  <si>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</si>
  <si>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</si>
  <si>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</si>
  <si>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</si>
  <si>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</si>
  <si>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</si>
  <si>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</si>
  <si>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</si>
  <si>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</si>
  <si>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</si>
  <si>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</si>
  <si>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</si>
  <si>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</si>
  <si>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</si>
  <si>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</si>
  <si>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</si>
  <si>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</si>
  <si>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</si>
  <si>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</si>
  <si>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</si>
  <si>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</si>
  <si>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</si>
  <si>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</si>
  <si>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</si>
  <si>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</si>
  <si>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</si>
  <si>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</si>
  <si>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</si>
  <si>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</si>
  <si>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</si>
  <si>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</si>
  <si>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</si>
  <si>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</si>
  <si>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</si>
  <si>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</si>
  <si>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</si>
  <si>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</si>
  <si>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</si>
  <si>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</si>
  <si>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</si>
  <si>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</si>
  <si>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</si>
  <si>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</si>
  <si>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</si>
  <si>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</si>
  <si>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</si>
  <si>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</si>
  <si>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</si>
  <si>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</si>
  <si>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</si>
  <si>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</si>
  <si>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</si>
  <si>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</si>
  <si>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</si>
  <si>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</si>
  <si>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</si>
  <si>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</si>
  <si>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</si>
  <si>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</si>
  <si>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</si>
  <si>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</si>
  <si>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</si>
  <si>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</si>
  <si>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</si>
  <si>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</si>
  <si>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</si>
  <si>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</si>
  <si>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</si>
  <si>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</si>
  <si>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</si>
  <si>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</si>
  <si>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</si>
  <si>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</si>
  <si>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</si>
  <si>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</si>
  <si>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</si>
  <si>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</si>
  <si>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</si>
  <si>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</si>
  <si>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</si>
  <si>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</si>
  <si>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</si>
  <si>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</si>
  <si>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</si>
  <si>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</si>
  <si>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</si>
  <si>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</si>
  <si>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</si>
  <si>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</si>
  <si>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</si>
  <si>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</si>
  <si>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</si>
  <si>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</si>
  <si>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</si>
  <si>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</si>
  <si>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</si>
  <si>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</si>
  <si>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</si>
  <si>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</si>
  <si>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</si>
  <si>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</si>
  <si>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</si>
  <si>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</si>
  <si>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</si>
  <si>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</si>
  <si>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</si>
  <si>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</si>
  <si>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</si>
  <si>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</si>
  <si>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</si>
  <si>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</si>
  <si>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</si>
  <si>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</si>
  <si>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</si>
  <si>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</si>
  <si>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</si>
  <si>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</si>
  <si>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</si>
  <si>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</si>
  <si>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</si>
  <si>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</si>
  <si>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</si>
  <si>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</si>
  <si>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</si>
  <si>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</si>
  <si>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</si>
  <si>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</si>
  <si>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</si>
  <si>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</si>
  <si>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</si>
  <si>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</si>
  <si>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</si>
  <si>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</si>
  <si>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</si>
  <si>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</si>
  <si>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</si>
  <si>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</si>
  <si>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</si>
  <si>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</si>
  <si>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</si>
  <si>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</si>
  <si>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</si>
  <si>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</si>
  <si>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</si>
  <si>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</si>
  <si>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</si>
  <si>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</si>
  <si>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</si>
  <si>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</si>
  <si>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</si>
  <si>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</si>
  <si>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</si>
  <si>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</si>
  <si>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</si>
  <si>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</si>
  <si>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</si>
  <si>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</si>
  <si>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</si>
  <si>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</si>
  <si>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</si>
  <si>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</si>
  <si>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</si>
  <si>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</si>
  <si>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</si>
  <si>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</si>
  <si>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</si>
  <si>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</si>
  <si>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</si>
  <si>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</si>
  <si>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</si>
  <si>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</si>
  <si>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</si>
  <si>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</si>
  <si>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</si>
  <si>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</si>
  <si>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</si>
  <si>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</si>
  <si>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</si>
  <si>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</si>
  <si>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</si>
  <si>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</si>
  <si>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</si>
  <si>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</si>
  <si>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</si>
  <si>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</si>
  <si>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</si>
  <si>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</si>
  <si>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</si>
  <si>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</si>
  <si>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</si>
  <si>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</si>
  <si>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</si>
  <si>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</si>
  <si>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</si>
  <si>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</si>
  <si>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</si>
  <si>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</si>
  <si>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</si>
  <si>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</si>
  <si>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</si>
  <si>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</si>
  <si>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</si>
  <si>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</si>
  <si>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</si>
  <si>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</si>
  <si>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</si>
  <si>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</si>
  <si>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</si>
  <si>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</si>
  <si>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</si>
  <si>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</si>
  <si>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</si>
  <si>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</si>
  <si>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</si>
  <si>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</si>
  <si>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</si>
  <si>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</si>
  <si>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</si>
  <si>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</si>
  <si>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</si>
  <si>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</si>
  <si>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</si>
  <si>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</si>
  <si>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</si>
  <si>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</si>
  <si>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</si>
  <si>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</si>
  <si>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</si>
  <si>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</si>
  <si>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</si>
  <si>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</si>
  <si>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</si>
  <si>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</si>
  <si>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</si>
  <si>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</si>
  <si>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</si>
  <si>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</si>
  <si>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</si>
  <si>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</si>
  <si>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</si>
  <si>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</si>
  <si>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</si>
  <si>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</si>
  <si>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</si>
  <si>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</si>
  <si>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</si>
  <si>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</si>
  <si>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</si>
  <si>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</si>
  <si>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</si>
  <si>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</si>
  <si>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</si>
  <si>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</si>
  <si>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</si>
  <si>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</si>
  <si>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</si>
  <si>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</si>
  <si>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</si>
  <si>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</si>
  <si>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</si>
  <si>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</si>
  <si>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</si>
  <si>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</si>
  <si>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</si>
  <si>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</si>
  <si>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</si>
  <si>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</si>
  <si>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</si>
  <si>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</si>
  <si>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</si>
  <si>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</si>
  <si>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</si>
  <si>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</si>
  <si>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</si>
  <si>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</si>
  <si>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</si>
  <si>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</si>
  <si>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</si>
  <si>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</si>
  <si>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</si>
  <si>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</si>
  <si>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</si>
  <si>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</si>
  <si>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</si>
  <si>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</si>
  <si>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</si>
  <si>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</si>
  <si>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</si>
  <si>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</si>
  <si>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</si>
  <si>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</si>
  <si>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</si>
  <si>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</si>
  <si>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</si>
  <si>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</si>
  <si>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</si>
  <si>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</si>
  <si>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</si>
  <si>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</si>
  <si>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</si>
  <si>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</si>
  <si>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</si>
  <si>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</si>
  <si>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</si>
  <si>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</si>
  <si>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</si>
  <si>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</si>
  <si>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</si>
  <si>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</si>
  <si>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</si>
  <si>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</si>
  <si>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</si>
  <si>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</si>
  <si>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</si>
  <si>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</si>
  <si>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</si>
  <si>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</si>
  <si>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</si>
  <si>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</si>
  <si>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</si>
  <si>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</si>
  <si>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</si>
  <si>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</si>
  <si>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</si>
  <si>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</si>
  <si>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</si>
  <si>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</si>
  <si>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</si>
  <si>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</si>
  <si>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</si>
  <si>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</si>
  <si>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</si>
  <si>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</si>
  <si>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</si>
  <si>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</si>
  <si>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</si>
  <si>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</si>
  <si>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</si>
  <si>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</si>
  <si>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</si>
  <si>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</si>
  <si>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</si>
  <si>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</si>
  <si>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</si>
  <si>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</si>
  <si>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</si>
  <si>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</si>
  <si>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</si>
  <si>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</si>
  <si>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</si>
  <si>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</si>
  <si>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</si>
  <si>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</si>
  <si>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</si>
  <si>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</si>
  <si>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</si>
  <si>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</si>
  <si>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</si>
  <si>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</si>
  <si>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</si>
  <si>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</si>
  <si>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</si>
  <si>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</si>
  <si>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</si>
  <si>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</si>
  <si>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</si>
  <si>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</si>
  <si>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</si>
  <si>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</si>
  <si>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</si>
  <si>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</si>
  <si>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</si>
  <si>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</si>
  <si>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</si>
  <si>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</si>
  <si>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</si>
  <si>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</si>
  <si>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</si>
  <si>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</si>
  <si>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</si>
  <si>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</si>
  <si>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</si>
  <si>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</si>
  <si>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</si>
  <si>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</si>
  <si>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</si>
  <si>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</si>
  <si>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</si>
  <si>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</si>
  <si>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</si>
  <si>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</si>
  <si>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</si>
  <si>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</si>
  <si>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</si>
  <si>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</si>
  <si>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</si>
  <si>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</si>
  <si>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</si>
  <si>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</si>
  <si>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</si>
  <si>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</si>
  <si>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</si>
  <si>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</si>
  <si>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</si>
  <si>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</si>
  <si>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</si>
  <si>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</si>
  <si>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</si>
  <si>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</si>
  <si>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</si>
  <si>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</si>
  <si>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</si>
  <si>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</si>
  <si>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</si>
  <si>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</si>
  <si>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</si>
  <si>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</si>
  <si>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</si>
  <si>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</si>
  <si>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</si>
  <si>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</si>
  <si>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</si>
  <si>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</si>
  <si>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</si>
  <si>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</si>
  <si>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</si>
  <si>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</si>
  <si>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</si>
  <si>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</si>
  <si>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</si>
  <si>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</si>
  <si>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</si>
  <si>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</si>
  <si>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</si>
  <si>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</si>
  <si>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</si>
  <si>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</si>
  <si>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</si>
  <si>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</si>
  <si>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</si>
  <si>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</si>
  <si>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</si>
  <si>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</si>
  <si>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</si>
  <si>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</si>
  <si>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</si>
  <si>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</si>
  <si>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</si>
  <si>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</si>
  <si>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</si>
  <si>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</si>
  <si>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</si>
  <si>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</si>
  <si>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</si>
  <si>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</si>
  <si>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</si>
  <si>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</si>
  <si>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</si>
  <si>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</si>
  <si>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</si>
  <si>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</si>
  <si>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</si>
  <si>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</si>
  <si>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</si>
  <si>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</si>
  <si>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</si>
  <si>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</si>
  <si>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</si>
  <si>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</si>
  <si>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</si>
  <si>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</si>
  <si>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</si>
  <si>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</si>
  <si>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</si>
  <si>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</si>
  <si>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</si>
  <si>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</si>
  <si>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</si>
  <si>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</si>
  <si>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</si>
  <si>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</si>
  <si>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</si>
  <si>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</si>
  <si>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</si>
  <si>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</si>
  <si>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</si>
  <si>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</si>
  <si>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</si>
  <si>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</si>
  <si>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</si>
  <si>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</si>
  <si>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</si>
  <si>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</si>
  <si>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</si>
  <si>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</si>
  <si>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</si>
  <si>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</si>
  <si>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</si>
  <si>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</si>
  <si>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</si>
  <si>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</si>
  <si>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</si>
  <si>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</si>
  <si>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</si>
  <si>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</si>
  <si>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</si>
  <si>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</si>
  <si>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</si>
  <si>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</si>
  <si>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</si>
  <si>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</si>
  <si>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</si>
  <si>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</si>
  <si>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</si>
  <si>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</si>
  <si>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</si>
  <si>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</si>
  <si>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</si>
  <si>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</si>
  <si>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</si>
  <si>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</si>
  <si>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</si>
  <si>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</si>
  <si>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</si>
  <si>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</si>
  <si>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</si>
  <si>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</si>
  <si>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</si>
  <si>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</si>
  <si>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</si>
  <si>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</si>
  <si>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</si>
  <si>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</si>
  <si>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</si>
  <si>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</si>
  <si>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</si>
  <si>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</si>
  <si>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</si>
  <si>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</si>
  <si>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</si>
  <si>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</si>
  <si>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</si>
  <si>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</si>
  <si>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</si>
  <si>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</si>
  <si>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</si>
  <si>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</si>
  <si>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</si>
  <si>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</si>
  <si>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</si>
  <si>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</si>
  <si>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</si>
  <si>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</si>
  <si>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</si>
  <si>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</si>
  <si>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</si>
  <si>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</si>
  <si>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</si>
  <si>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</si>
  <si>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</si>
  <si>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</si>
  <si>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</si>
  <si>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</si>
  <si>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</si>
  <si>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</si>
  <si>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</si>
  <si>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</si>
  <si>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</si>
  <si>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</si>
  <si>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</si>
  <si>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</si>
  <si>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</si>
  <si>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</si>
  <si>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</si>
  <si>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</si>
  <si>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</si>
  <si>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</si>
  <si>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</si>
  <si>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</si>
  <si>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</si>
  <si>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</si>
  <si>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</si>
  <si>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</si>
  <si>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</si>
  <si>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</si>
  <si>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</si>
  <si>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</si>
  <si>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</si>
  <si>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</si>
  <si>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</si>
  <si>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</si>
  <si>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</si>
  <si>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</si>
  <si>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</si>
  <si>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</si>
  <si>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</si>
  <si>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</si>
  <si>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</si>
  <si>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</si>
  <si>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</si>
  <si>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</si>
  <si>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</si>
  <si>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</si>
  <si>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</si>
  <si>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</si>
  <si>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</si>
  <si>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</si>
  <si>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</si>
  <si>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</si>
  <si>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</si>
  <si>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</si>
  <si>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</si>
  <si>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</si>
  <si>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</si>
  <si>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</si>
  <si>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</si>
  <si>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</si>
  <si>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</si>
  <si>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</si>
  <si>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</si>
  <si>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</si>
  <si>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</si>
  <si>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</si>
  <si>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</si>
  <si>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</si>
  <si>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</si>
  <si>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</si>
  <si>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</si>
  <si>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</si>
  <si>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</si>
  <si>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</si>
  <si>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</si>
  <si>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</si>
  <si>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</si>
  <si>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</si>
  <si>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</si>
  <si>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</si>
  <si>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</si>
  <si>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</si>
  <si>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</si>
  <si>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</si>
  <si>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</si>
  <si>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</si>
  <si>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</si>
  <si>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</si>
  <si>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</si>
  <si>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</si>
  <si>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</si>
  <si>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</si>
  <si>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</si>
  <si>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</si>
  <si>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</si>
  <si>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</si>
  <si>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</si>
  <si>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</si>
  <si>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</si>
  <si>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</si>
  <si>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</si>
  <si>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</si>
  <si>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</si>
  <si>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</si>
  <si>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</si>
  <si>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</si>
  <si>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</si>
  <si>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</si>
  <si>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</si>
  <si>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</si>
  <si>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</si>
  <si>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</si>
  <si>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</si>
  <si>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</si>
  <si>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</si>
  <si>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</si>
  <si>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</si>
  <si>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</si>
  <si>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</si>
  <si>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</si>
  <si>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</si>
  <si>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</si>
  <si>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</si>
  <si>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</si>
  <si>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</si>
  <si>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</si>
  <si>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</si>
  <si>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</si>
  <si>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</si>
  <si>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</si>
  <si>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</si>
  <si>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</si>
  <si>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</si>
  <si>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</si>
  <si>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</si>
  <si>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</si>
  <si>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</si>
  <si>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</si>
  <si>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</si>
  <si>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</si>
  <si>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</si>
  <si>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</si>
  <si>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</si>
  <si>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</si>
  <si>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</si>
  <si>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</si>
  <si>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</si>
  <si>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</si>
  <si>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</si>
  <si>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</si>
  <si>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</si>
  <si>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</si>
  <si>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</si>
  <si>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</si>
  <si>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</si>
  <si>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</si>
  <si>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</si>
  <si>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</si>
  <si>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</si>
  <si>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</si>
  <si>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</si>
  <si>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</si>
  <si>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</si>
  <si>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</si>
  <si>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</si>
  <si>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</si>
  <si>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</si>
  <si>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</si>
  <si>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</si>
  <si>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</si>
  <si>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</si>
  <si>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</si>
  <si>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</si>
  <si>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</si>
  <si>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</si>
  <si>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</si>
  <si>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</si>
  <si>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</si>
  <si>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</si>
  <si>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</si>
  <si>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</si>
  <si>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</si>
  <si>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</si>
  <si>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</si>
  <si>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</si>
  <si>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</si>
  <si>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</si>
  <si>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</si>
  <si>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</si>
  <si>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</si>
  <si>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</si>
  <si>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</si>
  <si>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</si>
  <si>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</si>
  <si>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</si>
  <si>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</si>
  <si>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</si>
  <si>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</si>
  <si>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</si>
  <si>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</si>
  <si>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</si>
  <si>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</si>
  <si>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</si>
  <si>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</si>
  <si>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</si>
  <si>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</si>
  <si>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</si>
  <si>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</si>
  <si>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</si>
  <si>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</si>
  <si>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</si>
  <si>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</si>
  <si>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</si>
  <si>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</si>
  <si>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</si>
  <si>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</si>
  <si>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</si>
  <si>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</si>
  <si>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</si>
  <si>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</si>
  <si>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</si>
  <si>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</si>
  <si>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</si>
  <si>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</si>
  <si>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</si>
  <si>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</si>
  <si>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</si>
  <si>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</si>
  <si>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</si>
  <si>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</si>
  <si>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</si>
  <si>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</si>
  <si>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</si>
  <si>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</si>
  <si>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</si>
  <si>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</si>
  <si>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</si>
  <si>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</si>
  <si>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</si>
  <si>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</si>
  <si>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</si>
  <si>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</si>
  <si>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</si>
  <si>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</si>
  <si>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</si>
  <si>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</si>
  <si>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</si>
  <si>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</si>
  <si>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</si>
  <si>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</si>
  <si>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</si>
  <si>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</si>
  <si>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</si>
  <si>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</si>
  <si>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</si>
  <si>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</si>
  <si>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</si>
  <si>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</si>
  <si>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</si>
  <si>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</si>
  <si>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</si>
  <si>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</si>
  <si>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</si>
  <si>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</si>
  <si>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</si>
  <si>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</si>
  <si>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</si>
  <si>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</si>
  <si>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</si>
  <si>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</si>
  <si>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</si>
  <si>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</si>
  <si>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</si>
  <si>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</si>
  <si>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</si>
  <si>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</si>
  <si>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</si>
  <si>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</si>
  <si>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</si>
  <si>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</si>
  <si>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</si>
  <si>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</si>
  <si>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</si>
  <si>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</si>
  <si>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</si>
  <si>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</si>
  <si>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</si>
  <si>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</si>
  <si>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</si>
  <si>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</si>
  <si>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</si>
  <si>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</si>
  <si>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</si>
  <si>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</si>
  <si>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</si>
  <si>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</si>
  <si>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</si>
  <si>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</si>
  <si>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</si>
  <si>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</si>
  <si>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</si>
  <si>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</si>
  <si>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</si>
  <si>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</si>
  <si>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</si>
  <si>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</si>
  <si>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</si>
  <si>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</si>
  <si>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</si>
  <si>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</si>
  <si>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</si>
  <si>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</si>
  <si>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</si>
  <si>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</si>
  <si>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</si>
  <si>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</si>
  <si>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</si>
  <si>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</si>
  <si>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</si>
  <si>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</si>
  <si>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</si>
  <si>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</si>
  <si>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</si>
  <si>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</si>
  <si>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</si>
  <si>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</si>
  <si>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</si>
  <si>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</si>
  <si>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</si>
  <si>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</si>
  <si>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</si>
  <si>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</si>
  <si>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</si>
  <si>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</si>
  <si>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</si>
  <si>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</si>
  <si>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</si>
  <si>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</si>
  <si>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</si>
  <si>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</si>
  <si>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</si>
  <si>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</si>
  <si>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</si>
  <si>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</si>
  <si>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</si>
  <si>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</si>
  <si>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</si>
  <si>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</si>
  <si>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</si>
  <si>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</si>
  <si>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</si>
  <si>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</si>
  <si>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</si>
  <si>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</si>
  <si>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</si>
  <si>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</si>
  <si>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</si>
  <si>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</si>
  <si>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</si>
  <si>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</si>
  <si>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</si>
  <si>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</si>
  <si>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</si>
  <si>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</si>
  <si>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</si>
  <si>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</si>
  <si>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</si>
  <si>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</si>
  <si>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</si>
  <si>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</si>
  <si>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</si>
  <si>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</si>
  <si>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</si>
  <si>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</si>
  <si>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</si>
  <si>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</si>
  <si>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</si>
  <si>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</si>
  <si>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</si>
  <si>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</si>
  <si>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</si>
  <si>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</si>
  <si>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</si>
  <si>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</si>
  <si>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</si>
  <si>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</si>
  <si>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</si>
  <si>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</si>
  <si>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</si>
  <si>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</si>
  <si>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</si>
  <si>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</si>
  <si>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</si>
  <si>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</si>
  <si>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</si>
  <si>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</si>
  <si>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</si>
  <si>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</si>
  <si>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</si>
  <si>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</si>
  <si>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</si>
  <si>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</si>
  <si>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</si>
  <si>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</si>
  <si>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</si>
  <si>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</si>
  <si>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</si>
  <si>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</si>
  <si>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</si>
  <si>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</si>
  <si>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</si>
  <si>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</si>
  <si>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</si>
  <si>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</si>
  <si>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</si>
  <si>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</si>
  <si>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</si>
  <si>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</si>
  <si>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</si>
  <si>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</si>
  <si>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</si>
  <si>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</si>
  <si>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</si>
  <si>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</si>
  <si>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</si>
  <si>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</si>
  <si>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</si>
  <si>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</si>
  <si>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</si>
  <si>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</si>
  <si>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</si>
  <si>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</si>
  <si>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</si>
  <si>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</si>
  <si>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</si>
  <si>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</si>
  <si>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</si>
  <si>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</si>
  <si>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</si>
  <si>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</si>
  <si>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</si>
  <si>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</si>
  <si>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</si>
  <si>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</si>
  <si>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</si>
  <si>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</si>
  <si>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</si>
  <si>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</si>
  <si>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</si>
  <si>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</si>
  <si>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</si>
  <si>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</si>
  <si>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</si>
  <si>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</si>
  <si>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</si>
  <si>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</si>
  <si>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</si>
  <si>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</si>
  <si>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</si>
  <si>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</si>
  <si>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</si>
  <si>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</si>
  <si>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</si>
  <si>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</si>
  <si>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</si>
  <si>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</si>
  <si>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</si>
  <si>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</si>
  <si>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</si>
  <si>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</si>
  <si>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</si>
  <si>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</si>
  <si>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</si>
  <si>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</si>
  <si>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</si>
  <si>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</si>
  <si>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</si>
  <si>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</si>
  <si>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</si>
  <si>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</si>
  <si>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</si>
  <si>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</si>
  <si>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</si>
  <si>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</si>
  <si>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</si>
  <si>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</si>
  <si>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</si>
  <si>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</si>
  <si>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</si>
  <si>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</si>
  <si>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</si>
  <si>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</si>
  <si>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</si>
  <si>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</si>
  <si>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</si>
  <si>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</si>
  <si>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</si>
  <si>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</si>
  <si>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</si>
  <si>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</si>
  <si>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</si>
  <si>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</si>
  <si>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</si>
  <si>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</si>
  <si>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</si>
  <si>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</si>
  <si>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</si>
  <si>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</si>
  <si>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</si>
  <si>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</si>
  <si>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</si>
  <si>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</si>
  <si>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</si>
  <si>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</si>
  <si>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</si>
  <si>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</si>
  <si>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</si>
  <si>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</si>
  <si>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</si>
  <si>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</si>
  <si>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</si>
  <si>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</si>
  <si>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</si>
  <si>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</si>
  <si>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</si>
  <si>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</si>
  <si>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</si>
  <si>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</si>
  <si>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</si>
  <si>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</si>
  <si>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</si>
  <si>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</si>
  <si>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</si>
  <si>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</si>
  <si>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</si>
  <si>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</si>
  <si>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</si>
  <si>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</si>
  <si>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</si>
  <si>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</si>
  <si>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</si>
  <si>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</si>
  <si>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</si>
  <si>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</si>
  <si>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</si>
  <si>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</si>
  <si>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</si>
  <si>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</si>
  <si>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</si>
  <si>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</si>
  <si>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</si>
  <si>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</si>
  <si>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</si>
  <si>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</si>
  <si>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</si>
  <si>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</si>
  <si>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</si>
  <si>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</si>
  <si>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</si>
  <si>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</si>
  <si>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</si>
  <si>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</si>
  <si>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</si>
  <si>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</si>
  <si>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</si>
  <si>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</si>
  <si>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</si>
  <si>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</si>
  <si>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</si>
  <si>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</si>
  <si>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</si>
  <si>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</si>
  <si>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</si>
  <si>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</si>
  <si>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</si>
  <si>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</si>
  <si>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</si>
  <si>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</si>
  <si>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</si>
  <si>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</si>
  <si>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</si>
  <si>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</si>
  <si>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</si>
  <si>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</si>
  <si>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</si>
  <si>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</si>
  <si>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</si>
  <si>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</si>
  <si>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</si>
  <si>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</si>
  <si>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</si>
  <si>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</si>
  <si>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</si>
  <si>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</si>
  <si>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</si>
  <si>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</si>
  <si>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</si>
  <si>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</si>
  <si>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</si>
  <si>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</si>
  <si>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</si>
  <si>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</si>
  <si>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</si>
  <si>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</si>
  <si>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</si>
  <si>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</si>
  <si>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</si>
  <si>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</si>
  <si>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</si>
  <si>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</si>
  <si>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</si>
  <si>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</si>
  <si>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</si>
  <si>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</si>
  <si>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</si>
  <si>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</si>
  <si>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</si>
  <si>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</si>
  <si>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</si>
  <si>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</si>
  <si>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</si>
  <si>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</si>
  <si>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</si>
  <si>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</si>
  <si>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</si>
  <si>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</si>
  <si>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</si>
  <si>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</si>
  <si>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</si>
  <si>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</si>
  <si>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</si>
  <si>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</si>
  <si>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</si>
  <si>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</si>
  <si>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</si>
  <si>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</si>
  <si>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</si>
  <si>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</si>
  <si>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</si>
  <si>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</si>
  <si>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</si>
  <si>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</si>
  <si>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</si>
  <si>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</si>
  <si>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</si>
  <si>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</si>
  <si>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</si>
  <si>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</si>
  <si>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</si>
  <si>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</si>
  <si>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</si>
  <si>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</si>
  <si>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</si>
  <si>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October Sales</t>
  </si>
  <si>
    <t>County</t>
  </si>
  <si>
    <t>% Change</t>
  </si>
  <si>
    <t>Metro Area</t>
  </si>
  <si>
    <t>SE WI Area</t>
  </si>
  <si>
    <t>October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</si>
</sst>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2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0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3" fillId="0" borderId="0" xfId="0" applyFont="1" applyBorder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 wrapText="1"/>
    </xf>
    <xf numFmtId="0" fontId="20" fillId="6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20" fillId="6" borderId="0" xfId="0" applyNumberFormat="1" applyFont="1" applyFill="1" applyAlignment="1">
      <alignment horizontal="right" vertical="center" wrapText="1"/>
    </xf>
    <xf numFmtId="0" fontId="23" fillId="5" borderId="16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6" borderId="0" xfId="0" applyFont="1" applyFill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</cellXfs>
  <cellStyles count="6">
    <cellStyle name="Neutral" xfId="1" builtinId="28"/>
    <cellStyle name="Normal" xfId="0" builtinId="0"/>
    <cellStyle name="Percent" xfId="2" builtinId="5"/>
    <cellStyle name="Percent 2" xfId="3"/>
    <cellStyle name="Percent 2 2" xfId="4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7"/>
  <sheetViews>
    <sheetView tabSelected="1" zoomScale="92" zoomScaleNormal="92" workbookViewId="0">
      <selection activeCell="AD58" sqref="AD58"/>
    </sheetView>
  </sheetViews>
  <sheetFormatPr defaultColWidth="8.85546875" defaultRowHeight="12.75" x14ac:dyDescent="0.2"/>
  <cols>
    <col min="1" max="1" width="10.5703125" style="462" customWidth="1"/>
    <col min="2" max="13" width="8.85546875" style="462" customWidth="1"/>
    <col min="14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44511</v>
      </c>
      <c r="G1" s="463" t="s">
        <v>97</v>
      </c>
      <c r="H1" s="464"/>
      <c r="I1" s="464"/>
      <c r="J1" s="464"/>
      <c r="N1" s="461">
        <f ca="1">TODAY()</f>
        <v>44511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3261</v>
      </c>
      <c r="C4" s="2" t="s">
        <v>4042</v>
      </c>
      <c r="D4" s="2" t="s">
        <v>4797</v>
      </c>
      <c r="E4" s="2" t="s">
        <v>4798</v>
      </c>
      <c r="F4" s="2" t="s">
        <v>4799</v>
      </c>
      <c r="H4" s="2" t="s">
        <v>3262</v>
      </c>
      <c r="I4" s="2" t="s">
        <v>4044</v>
      </c>
      <c r="J4" s="2" t="s">
        <v>4800</v>
      </c>
      <c r="K4" s="2" t="s">
        <v>4798</v>
      </c>
      <c r="L4" s="2" t="s">
        <v>4801</v>
      </c>
      <c r="O4" s="2" t="s">
        <v>3261</v>
      </c>
      <c r="P4" s="2" t="s">
        <v>4042</v>
      </c>
      <c r="Q4" s="2" t="s">
        <v>4797</v>
      </c>
      <c r="R4" s="2" t="s">
        <v>4798</v>
      </c>
      <c r="S4" s="2" t="s">
        <v>4799</v>
      </c>
      <c r="U4" s="2" t="s">
        <v>3262</v>
      </c>
      <c r="V4" s="2" t="s">
        <v>4044</v>
      </c>
      <c r="W4" s="2" t="s">
        <v>4800</v>
      </c>
      <c r="X4" s="2" t="s">
        <v>4798</v>
      </c>
      <c r="Y4" s="2" t="s">
        <v>4801</v>
      </c>
    </row>
    <row r="5" spans="1:25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4" si="0">(+D5-B5)/B5</f>
        <v>-0.16780155642023345</v>
      </c>
      <c r="F5" s="467">
        <f t="shared" ref="F5:F14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4" si="2">(+J5-H5)/H5</f>
        <v>0.21727019498607242</v>
      </c>
      <c r="L5" s="467">
        <f t="shared" ref="L5:L14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25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25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-4.481298517995766E-2</v>
      </c>
      <c r="F8" s="606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6">
        <f t="shared" si="2"/>
        <v>7.8947368421052627E-2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-4.481298517995766E-2</v>
      </c>
      <c r="S8" s="606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6"/>
        <v>7.8947368421052627E-2</v>
      </c>
      <c r="Y8" s="606">
        <f t="shared" si="7"/>
        <v>0.18735224586288415</v>
      </c>
    </row>
    <row r="9" spans="1:25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</row>
    <row r="10" spans="1:25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</row>
    <row r="11" spans="1:25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</row>
    <row r="12" spans="1:25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  <c r="N12" s="462" t="s">
        <v>105</v>
      </c>
      <c r="O12" s="11">
        <v>2840</v>
      </c>
      <c r="P12" s="11">
        <v>3000</v>
      </c>
      <c r="Q12" s="11">
        <v>2931</v>
      </c>
      <c r="R12" s="467">
        <f t="shared" si="4"/>
        <v>3.204225352112676E-2</v>
      </c>
      <c r="S12" s="467">
        <f t="shared" si="5"/>
        <v>-2.3E-2</v>
      </c>
      <c r="U12" s="11">
        <v>2334</v>
      </c>
      <c r="V12" s="11">
        <v>2497</v>
      </c>
      <c r="W12" s="11">
        <v>2499</v>
      </c>
      <c r="X12" s="467">
        <f t="shared" si="6"/>
        <v>7.0694087403598976E-2</v>
      </c>
      <c r="Y12" s="467">
        <f t="shared" si="7"/>
        <v>8.0096115338406087E-4</v>
      </c>
    </row>
    <row r="13" spans="1:25" ht="12.75" customHeight="1" x14ac:dyDescent="0.2">
      <c r="A13" s="462" t="s">
        <v>106</v>
      </c>
      <c r="B13" s="11">
        <v>2689</v>
      </c>
      <c r="C13" s="11">
        <v>2808</v>
      </c>
      <c r="D13" s="11">
        <v>2683</v>
      </c>
      <c r="E13" s="467">
        <f t="shared" si="0"/>
        <v>-2.2313127556712531E-3</v>
      </c>
      <c r="F13" s="467">
        <f t="shared" si="1"/>
        <v>-4.4515669515669515E-2</v>
      </c>
      <c r="H13" s="11">
        <v>1888</v>
      </c>
      <c r="I13" s="11">
        <v>2460</v>
      </c>
      <c r="J13" s="11">
        <v>2309</v>
      </c>
      <c r="K13" s="467">
        <f t="shared" si="2"/>
        <v>0.22298728813559321</v>
      </c>
      <c r="L13" s="467">
        <f t="shared" si="3"/>
        <v>-6.1382113821138208E-2</v>
      </c>
      <c r="N13" s="462" t="s">
        <v>106</v>
      </c>
      <c r="O13" s="11">
        <v>2689</v>
      </c>
      <c r="P13" s="11">
        <v>2808</v>
      </c>
      <c r="Q13" s="11">
        <v>2683</v>
      </c>
      <c r="R13" s="467">
        <f t="shared" si="4"/>
        <v>-2.2313127556712531E-3</v>
      </c>
      <c r="S13" s="467">
        <f t="shared" si="5"/>
        <v>-4.4515669515669515E-2</v>
      </c>
      <c r="U13" s="11">
        <v>1888</v>
      </c>
      <c r="V13" s="11">
        <v>2460</v>
      </c>
      <c r="W13" s="11">
        <v>2309</v>
      </c>
      <c r="X13" s="467">
        <f t="shared" si="6"/>
        <v>0.22298728813559321</v>
      </c>
      <c r="Y13" s="467">
        <f t="shared" si="7"/>
        <v>-6.1382113821138208E-2</v>
      </c>
    </row>
    <row r="14" spans="1:25" ht="12.75" customHeight="1" x14ac:dyDescent="0.2">
      <c r="A14" s="462" t="s">
        <v>107</v>
      </c>
      <c r="B14" s="11">
        <v>2354</v>
      </c>
      <c r="C14" s="11">
        <v>2504</v>
      </c>
      <c r="D14" s="11">
        <v>2377</v>
      </c>
      <c r="E14" s="467">
        <f t="shared" si="0"/>
        <v>9.7706032285471544E-3</v>
      </c>
      <c r="F14" s="467">
        <f t="shared" si="1"/>
        <v>-5.0718849840255591E-2</v>
      </c>
      <c r="H14" s="11">
        <v>1930</v>
      </c>
      <c r="I14" s="11">
        <v>2480</v>
      </c>
      <c r="J14" s="11">
        <v>2220</v>
      </c>
      <c r="K14" s="467">
        <f t="shared" si="2"/>
        <v>0.15025906735751296</v>
      </c>
      <c r="L14" s="467">
        <f t="shared" si="3"/>
        <v>-0.10483870967741936</v>
      </c>
      <c r="N14" s="462" t="s">
        <v>107</v>
      </c>
      <c r="O14" s="11">
        <v>2354</v>
      </c>
      <c r="P14" s="11">
        <v>2504</v>
      </c>
      <c r="Q14" s="11">
        <v>2377</v>
      </c>
      <c r="R14" s="467">
        <f t="shared" si="4"/>
        <v>9.7706032285471544E-3</v>
      </c>
      <c r="S14" s="467">
        <f t="shared" si="5"/>
        <v>-5.0718849840255591E-2</v>
      </c>
      <c r="U14" s="11">
        <v>1930</v>
      </c>
      <c r="V14" s="11">
        <v>2480</v>
      </c>
      <c r="W14" s="11">
        <v>2220</v>
      </c>
      <c r="X14" s="467">
        <f t="shared" si="6"/>
        <v>0.15025906735751296</v>
      </c>
      <c r="Y14" s="467">
        <f t="shared" si="7"/>
        <v>-0.10483870967741936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4"/>
        <v>-1</v>
      </c>
      <c r="S15" s="467">
        <f t="shared" si="5"/>
        <v>-1</v>
      </c>
      <c r="U15" s="11">
        <v>1643</v>
      </c>
      <c r="V15" s="11">
        <v>2049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26099</v>
      </c>
      <c r="C18" s="462">
        <f>SUM(C5:C16)</f>
        <v>24970</v>
      </c>
      <c r="D18" s="462">
        <f>SUM(D5:D16)</f>
        <v>26093</v>
      </c>
      <c r="E18" s="467">
        <f>(+D18-B18)/B18</f>
        <v>-2.2989386566535117E-4</v>
      </c>
      <c r="F18" s="467">
        <f>(+D18-C18)/C18</f>
        <v>4.4973968762515019E-2</v>
      </c>
      <c r="H18" s="462">
        <f>SUM(H5:H16)</f>
        <v>18667</v>
      </c>
      <c r="I18" s="462">
        <f>SUM(I5:I16)</f>
        <v>19419</v>
      </c>
      <c r="J18" s="462">
        <f>SUM(J5:J16)</f>
        <v>20638</v>
      </c>
      <c r="K18" s="467">
        <f>(+J18-H18)/H18</f>
        <v>0.10558740022499598</v>
      </c>
      <c r="L18" s="467">
        <f>(+J18-I18)/I18</f>
        <v>6.2773572274576445E-2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26093</v>
      </c>
      <c r="R18" s="467">
        <f>(+Q18-O18)/O18</f>
        <v>-9.4024513037741744E-2</v>
      </c>
      <c r="S18" s="467">
        <f>(+Q18-P18)/P18</f>
        <v>-6.0693329493502285E-2</v>
      </c>
      <c r="U18" s="462">
        <f>SUM(U5:U16)</f>
        <v>21849</v>
      </c>
      <c r="V18" s="462">
        <f>SUM(V5:V16)</f>
        <v>23459</v>
      </c>
      <c r="W18" s="462">
        <f>SUM(W5:W16)</f>
        <v>20638</v>
      </c>
      <c r="X18" s="467">
        <f>(+W18-U18)/U18</f>
        <v>-5.5425877614536136E-2</v>
      </c>
      <c r="Y18" s="467">
        <f>(+W18-V18)/V18</f>
        <v>-0.12025235517285476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4801</v>
      </c>
      <c r="O22" s="2" t="s">
        <v>3261</v>
      </c>
      <c r="P22" s="2" t="s">
        <v>4042</v>
      </c>
      <c r="Q22" s="2" t="s">
        <v>4797</v>
      </c>
      <c r="R22" s="2" t="s">
        <v>4798</v>
      </c>
      <c r="S22" s="2" t="s">
        <v>4799</v>
      </c>
      <c r="U22" s="2" t="s">
        <v>3262</v>
      </c>
      <c r="V22" s="2" t="s">
        <v>4044</v>
      </c>
      <c r="W22" s="2" t="s">
        <v>4800</v>
      </c>
      <c r="X22" s="2" t="s">
        <v>4798</v>
      </c>
      <c r="Y22" s="2" t="s">
        <v>4801</v>
      </c>
    </row>
    <row r="23" spans="1:25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32" si="8">(+D23-B23)/B23</f>
        <v>-0.10857828434313137</v>
      </c>
      <c r="F23" s="467">
        <f t="shared" ref="F23:F32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32" si="10">(+J23-H23)/H23</f>
        <v>0.17956349206349206</v>
      </c>
      <c r="L23" s="467">
        <f t="shared" ref="L23:L32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25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</row>
    <row r="25" spans="1:25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</row>
    <row r="26" spans="1:25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</row>
    <row r="27" spans="1:25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</row>
    <row r="28" spans="1:25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25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</row>
    <row r="30" spans="1:25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8"/>
        <v>2.923076923076923E-2</v>
      </c>
      <c r="F30" s="467">
        <f t="shared" si="9"/>
        <v>-2.8675136116152449E-2</v>
      </c>
      <c r="H30" s="11">
        <v>2224</v>
      </c>
      <c r="I30" s="11">
        <v>2342</v>
      </c>
      <c r="J30" s="11">
        <v>2390</v>
      </c>
      <c r="K30" s="467">
        <f t="shared" si="10"/>
        <v>7.4640287769784167E-2</v>
      </c>
      <c r="L30" s="467">
        <f t="shared" si="11"/>
        <v>2.0495303159692571E-2</v>
      </c>
      <c r="N30" s="462" t="s">
        <v>105</v>
      </c>
      <c r="O30" s="11">
        <v>2600</v>
      </c>
      <c r="P30" s="11">
        <v>2755</v>
      </c>
      <c r="Q30" s="11">
        <v>2676</v>
      </c>
      <c r="R30" s="467">
        <f t="shared" si="12"/>
        <v>2.923076923076923E-2</v>
      </c>
      <c r="S30" s="467">
        <f t="shared" si="13"/>
        <v>-2.8675136116152449E-2</v>
      </c>
      <c r="U30" s="11">
        <v>2224</v>
      </c>
      <c r="V30" s="11">
        <v>2342</v>
      </c>
      <c r="W30" s="11">
        <v>2390</v>
      </c>
      <c r="X30" s="467">
        <f t="shared" si="14"/>
        <v>7.4640287769784167E-2</v>
      </c>
      <c r="Y30" s="467">
        <f t="shared" si="15"/>
        <v>2.0495303159692571E-2</v>
      </c>
    </row>
    <row r="31" spans="1:25" ht="12.75" customHeight="1" x14ac:dyDescent="0.2">
      <c r="A31" s="462" t="s">
        <v>106</v>
      </c>
      <c r="B31" s="11">
        <v>2356</v>
      </c>
      <c r="C31" s="11">
        <v>2552</v>
      </c>
      <c r="D31" s="11">
        <v>2489</v>
      </c>
      <c r="E31" s="467">
        <f t="shared" si="8"/>
        <v>5.6451612903225805E-2</v>
      </c>
      <c r="F31" s="467">
        <f t="shared" si="9"/>
        <v>-2.4686520376175549E-2</v>
      </c>
      <c r="H31" s="11">
        <v>1785</v>
      </c>
      <c r="I31" s="11">
        <v>2289</v>
      </c>
      <c r="J31" s="11">
        <v>2194</v>
      </c>
      <c r="K31" s="467">
        <f t="shared" si="10"/>
        <v>0.22913165266106442</v>
      </c>
      <c r="L31" s="467">
        <f t="shared" si="11"/>
        <v>-4.1502839667977284E-2</v>
      </c>
      <c r="N31" s="462" t="s">
        <v>106</v>
      </c>
      <c r="O31" s="11">
        <v>2356</v>
      </c>
      <c r="P31" s="11">
        <v>2552</v>
      </c>
      <c r="Q31" s="11">
        <v>2489</v>
      </c>
      <c r="R31" s="467">
        <f t="shared" si="12"/>
        <v>5.6451612903225805E-2</v>
      </c>
      <c r="S31" s="467">
        <f t="shared" si="13"/>
        <v>-2.4686520376175549E-2</v>
      </c>
      <c r="U31" s="11">
        <v>1785</v>
      </c>
      <c r="V31" s="11">
        <v>2289</v>
      </c>
      <c r="W31" s="11">
        <v>2194</v>
      </c>
      <c r="X31" s="467">
        <f t="shared" si="14"/>
        <v>0.22913165266106442</v>
      </c>
      <c r="Y31" s="467">
        <f t="shared" si="15"/>
        <v>-4.1502839667977284E-2</v>
      </c>
    </row>
    <row r="32" spans="1:25" ht="12.75" customHeight="1" x14ac:dyDescent="0.2">
      <c r="A32" s="462" t="s">
        <v>107</v>
      </c>
      <c r="B32" s="11">
        <v>2150</v>
      </c>
      <c r="C32" s="11">
        <v>2318</v>
      </c>
      <c r="D32" s="11">
        <v>2197</v>
      </c>
      <c r="E32" s="467">
        <f t="shared" si="8"/>
        <v>2.1860465116279069E-2</v>
      </c>
      <c r="F32" s="467">
        <f t="shared" si="9"/>
        <v>-5.2200172562553923E-2</v>
      </c>
      <c r="H32" s="11">
        <v>1835</v>
      </c>
      <c r="I32" s="11">
        <v>2313</v>
      </c>
      <c r="J32" s="11">
        <v>2101</v>
      </c>
      <c r="K32" s="467">
        <f t="shared" si="10"/>
        <v>0.1449591280653951</v>
      </c>
      <c r="L32" s="467">
        <f t="shared" si="11"/>
        <v>-9.1655858192823167E-2</v>
      </c>
      <c r="N32" s="462" t="s">
        <v>107</v>
      </c>
      <c r="O32" s="11">
        <v>2150</v>
      </c>
      <c r="P32" s="11">
        <v>2318</v>
      </c>
      <c r="Q32" s="11">
        <v>2197</v>
      </c>
      <c r="R32" s="467">
        <f t="shared" si="12"/>
        <v>2.1860465116279069E-2</v>
      </c>
      <c r="S32" s="467">
        <f t="shared" si="13"/>
        <v>-5.2200172562553923E-2</v>
      </c>
      <c r="U32" s="11">
        <v>1835</v>
      </c>
      <c r="V32" s="11">
        <v>2313</v>
      </c>
      <c r="W32" s="11">
        <v>2101</v>
      </c>
      <c r="X32" s="467">
        <f t="shared" si="14"/>
        <v>0.1449591280653951</v>
      </c>
      <c r="Y32" s="467">
        <f t="shared" si="15"/>
        <v>-9.1655858192823167E-2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12"/>
        <v>-1</v>
      </c>
      <c r="S33" s="467">
        <f t="shared" si="13"/>
        <v>-1</v>
      </c>
      <c r="U33" s="11">
        <v>1553</v>
      </c>
      <c r="V33" s="11">
        <v>1927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23573</v>
      </c>
      <c r="C36" s="462">
        <f>SUM(C23:C34)</f>
        <v>22640</v>
      </c>
      <c r="D36" s="462">
        <f>SUM(D23:D34)</f>
        <v>24060</v>
      </c>
      <c r="E36" s="467">
        <f>(+D36-B36)/B36</f>
        <v>2.0659228778687481E-2</v>
      </c>
      <c r="F36" s="467">
        <f>(+D36-C36)/C36</f>
        <v>6.2720848056537104E-2</v>
      </c>
      <c r="H36" s="462">
        <f>SUM(H23:H34)</f>
        <v>17681</v>
      </c>
      <c r="I36" s="462">
        <f>SUM(I23:I34)</f>
        <v>18188</v>
      </c>
      <c r="J36" s="462">
        <f>SUM(J23:J34)</f>
        <v>19403</v>
      </c>
      <c r="K36" s="467">
        <f>(+J36-H36)/H36</f>
        <v>9.7392681409422546E-2</v>
      </c>
      <c r="L36" s="467">
        <f>(+J36-I36)/I36</f>
        <v>6.6802287222344409E-2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24060</v>
      </c>
      <c r="R36" s="467">
        <f>(+Q36-O36)/O36</f>
        <v>-7.3403681737656934E-2</v>
      </c>
      <c r="S36" s="467">
        <f>(+Q36-P36)/P36</f>
        <v>-4.4517691910567495E-2</v>
      </c>
      <c r="U36" s="462">
        <f>SUM(U23:U34)</f>
        <v>20683</v>
      </c>
      <c r="V36" s="462">
        <f>SUM(V23:V34)</f>
        <v>21939</v>
      </c>
      <c r="W36" s="462">
        <f>SUM(W23:W34)</f>
        <v>19403</v>
      </c>
      <c r="X36" s="467">
        <f>(+W36-U36)/U36</f>
        <v>-6.1886573514480493E-2</v>
      </c>
      <c r="Y36" s="467">
        <f>(+W36-V36)/V36</f>
        <v>-0.11559323579014541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44511</v>
      </c>
      <c r="G40" s="465" t="s">
        <v>3</v>
      </c>
      <c r="N40" s="461">
        <f ca="1">TODAY()</f>
        <v>44511</v>
      </c>
      <c r="T40" s="465" t="s">
        <v>3</v>
      </c>
      <c r="Z40" s="627" t="s">
        <v>5357</v>
      </c>
      <c r="AA40" s="627"/>
      <c r="AB40" s="627"/>
      <c r="AC40" s="627"/>
    </row>
    <row r="41" spans="1:29" ht="12.75" customHeight="1" x14ac:dyDescent="0.2">
      <c r="Z41" s="616" t="s">
        <v>5358</v>
      </c>
      <c r="AA41" s="617">
        <v>2020</v>
      </c>
      <c r="AB41" s="617">
        <v>2021</v>
      </c>
      <c r="AC41" s="618" t="s">
        <v>5359</v>
      </c>
    </row>
    <row r="42" spans="1:29" ht="12.75" customHeight="1" x14ac:dyDescent="0.2">
      <c r="B42" s="2" t="s">
        <v>3261</v>
      </c>
      <c r="C42" s="2" t="s">
        <v>4042</v>
      </c>
      <c r="D42" s="2" t="s">
        <v>4797</v>
      </c>
      <c r="E42" s="2" t="s">
        <v>4798</v>
      </c>
      <c r="F42" s="2" t="s">
        <v>4799</v>
      </c>
      <c r="H42" s="2" t="s">
        <v>3262</v>
      </c>
      <c r="I42" s="2" t="s">
        <v>4044</v>
      </c>
      <c r="J42" s="2" t="s">
        <v>4800</v>
      </c>
      <c r="K42" s="2" t="s">
        <v>4798</v>
      </c>
      <c r="L42" s="2" t="s">
        <v>4801</v>
      </c>
      <c r="O42" s="2" t="s">
        <v>3261</v>
      </c>
      <c r="P42" s="2" t="s">
        <v>4042</v>
      </c>
      <c r="Q42" s="2" t="s">
        <v>4797</v>
      </c>
      <c r="R42" s="2" t="s">
        <v>4798</v>
      </c>
      <c r="S42" s="2" t="s">
        <v>4799</v>
      </c>
      <c r="U42" s="2" t="s">
        <v>3262</v>
      </c>
      <c r="V42" s="2" t="s">
        <v>4044</v>
      </c>
      <c r="W42" s="2" t="s">
        <v>4800</v>
      </c>
      <c r="X42" s="2" t="s">
        <v>4798</v>
      </c>
      <c r="Y42" s="2" t="s">
        <v>4801</v>
      </c>
      <c r="Z42" s="619" t="s">
        <v>10</v>
      </c>
      <c r="AA42" s="11">
        <v>1278</v>
      </c>
      <c r="AB42" s="11">
        <v>1198</v>
      </c>
      <c r="AC42" s="631">
        <f>(AB42-AA42)/AA42</f>
        <v>-6.2597809076682318E-2</v>
      </c>
    </row>
    <row r="43" spans="1:29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52" si="16">(+D43-B43)/B43</f>
        <v>-3.4658511722731905E-2</v>
      </c>
      <c r="F43" s="467">
        <f t="shared" ref="F43:F52" si="17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52" si="18">(+J43-H43)/H43</f>
        <v>0.13826366559485531</v>
      </c>
      <c r="L43" s="467">
        <f t="shared" ref="L43:L52" si="19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  <c r="Z43" s="621" t="s">
        <v>16</v>
      </c>
      <c r="AA43" s="11">
        <v>642</v>
      </c>
      <c r="AB43" s="11">
        <v>557</v>
      </c>
      <c r="AC43" s="631">
        <f t="shared" ref="AC43:AC46" si="20">(AB43-AA43)/AA43</f>
        <v>-0.13239875389408098</v>
      </c>
    </row>
    <row r="44" spans="1:29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-8.35214446952596E-2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1">(+Q44-O44)/O44</f>
        <v>-8.35214446952596E-2</v>
      </c>
      <c r="S44" s="467">
        <f t="shared" ref="S44:S54" si="22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3">(+W44-U44)/U44</f>
        <v>0.12</v>
      </c>
      <c r="Y44" s="467">
        <f t="shared" ref="Y44:Y54" si="24">(+W44-V44)/V44</f>
        <v>9.2043681747269887E-2</v>
      </c>
      <c r="Z44" s="619" t="s">
        <v>15</v>
      </c>
      <c r="AA44" s="11">
        <v>235</v>
      </c>
      <c r="AB44" s="11">
        <v>219</v>
      </c>
      <c r="AC44" s="631">
        <f t="shared" si="20"/>
        <v>-6.8085106382978725E-2</v>
      </c>
    </row>
    <row r="45" spans="1:29" ht="12.75" customHeight="1" thickBo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3.5657686212361331E-2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1"/>
        <v>3.5657686212361331E-2</v>
      </c>
      <c r="S45" s="467">
        <f t="shared" si="22"/>
        <v>0.10575296108291032</v>
      </c>
      <c r="U45" s="462">
        <v>820</v>
      </c>
      <c r="V45" s="462">
        <v>900</v>
      </c>
      <c r="W45" s="462">
        <v>959</v>
      </c>
      <c r="X45" s="467">
        <f t="shared" si="23"/>
        <v>0.16951219512195123</v>
      </c>
      <c r="Y45" s="467">
        <f t="shared" si="24"/>
        <v>6.5555555555555561E-2</v>
      </c>
      <c r="Z45" s="622" t="s">
        <v>11</v>
      </c>
      <c r="AA45" s="261">
        <v>158</v>
      </c>
      <c r="AB45" s="261">
        <v>127</v>
      </c>
      <c r="AC45" s="631">
        <f t="shared" si="20"/>
        <v>-0.19620253164556961</v>
      </c>
    </row>
    <row r="46" spans="1:29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2.3776223776223775E-2</v>
      </c>
      <c r="F46" s="467">
        <f t="shared" si="17"/>
        <v>0.58441558441558439</v>
      </c>
      <c r="H46" s="11">
        <v>1001</v>
      </c>
      <c r="I46" s="11">
        <v>882</v>
      </c>
      <c r="J46" s="11">
        <v>1067</v>
      </c>
      <c r="K46" s="467">
        <f t="shared" si="18"/>
        <v>6.5934065934065936E-2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1"/>
        <v>2.3776223776223775E-2</v>
      </c>
      <c r="S46" s="467">
        <f t="shared" si="22"/>
        <v>0.58441558441558439</v>
      </c>
      <c r="U46" s="11">
        <v>1001</v>
      </c>
      <c r="V46" s="11">
        <v>882</v>
      </c>
      <c r="W46" s="11">
        <v>1067</v>
      </c>
      <c r="X46" s="467">
        <f t="shared" si="23"/>
        <v>6.5934065934065936E-2</v>
      </c>
      <c r="Y46" s="467">
        <f t="shared" si="24"/>
        <v>0.20975056689342403</v>
      </c>
      <c r="Z46" s="619" t="s">
        <v>5360</v>
      </c>
      <c r="AA46" s="620">
        <f>SUM(AA42:AA45)</f>
        <v>2313</v>
      </c>
      <c r="AB46" s="620">
        <f>SUM(AB42:AB45)</f>
        <v>2101</v>
      </c>
      <c r="AC46" s="631">
        <f t="shared" si="20"/>
        <v>-9.1655858192823167E-2</v>
      </c>
    </row>
    <row r="47" spans="1:29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1.4066496163682864E-2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1.675041876046901E-2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1"/>
        <v>1.4066496163682864E-2</v>
      </c>
      <c r="S47" s="467">
        <f t="shared" si="22"/>
        <v>0.23136645962732919</v>
      </c>
      <c r="U47" s="11">
        <v>1194</v>
      </c>
      <c r="V47" s="11">
        <v>826</v>
      </c>
      <c r="W47" s="11">
        <v>1214</v>
      </c>
      <c r="X47" s="467">
        <f t="shared" si="23"/>
        <v>1.675041876046901E-2</v>
      </c>
      <c r="Y47" s="467">
        <f t="shared" si="24"/>
        <v>0.46973365617433416</v>
      </c>
      <c r="Z47" s="628"/>
      <c r="AA47" s="628"/>
      <c r="AB47" s="628"/>
      <c r="AC47" s="628"/>
    </row>
    <row r="48" spans="1:29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0.45744680851063829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1"/>
        <v>0.45744680851063829</v>
      </c>
      <c r="S48" s="467">
        <f t="shared" si="22"/>
        <v>0.6</v>
      </c>
      <c r="U48" s="11">
        <v>1155</v>
      </c>
      <c r="V48" s="11">
        <v>1033</v>
      </c>
      <c r="W48" s="11">
        <v>1375</v>
      </c>
      <c r="X48" s="467">
        <f t="shared" si="23"/>
        <v>0.19047619047619047</v>
      </c>
      <c r="Y48" s="467">
        <f t="shared" si="24"/>
        <v>0.33107454017424975</v>
      </c>
      <c r="Z48" s="619" t="s">
        <v>12</v>
      </c>
      <c r="AA48" s="11">
        <v>361</v>
      </c>
      <c r="AB48" s="11">
        <v>300</v>
      </c>
      <c r="AC48" s="631">
        <f t="shared" ref="AC48:AC51" si="25">(AB48-AA48)/AA48</f>
        <v>-0.16897506925207756</v>
      </c>
    </row>
    <row r="49" spans="1:29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6">
        <f t="shared" si="16"/>
        <v>0.22698961937716264</v>
      </c>
      <c r="F49" s="606">
        <f t="shared" si="17"/>
        <v>0.18357810413885181</v>
      </c>
      <c r="G49" s="11"/>
      <c r="H49" s="11">
        <v>1214</v>
      </c>
      <c r="I49" s="11">
        <v>1229</v>
      </c>
      <c r="J49" s="11">
        <v>1405</v>
      </c>
      <c r="K49" s="606">
        <f t="shared" si="18"/>
        <v>0.15733113673805602</v>
      </c>
      <c r="L49" s="606">
        <f t="shared" si="19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6">
        <f t="shared" si="21"/>
        <v>0.22698961937716264</v>
      </c>
      <c r="S49" s="606">
        <f t="shared" si="22"/>
        <v>0.18357810413885181</v>
      </c>
      <c r="T49" s="11"/>
      <c r="U49" s="11">
        <v>1214</v>
      </c>
      <c r="V49" s="11">
        <v>1229</v>
      </c>
      <c r="W49" s="11">
        <v>1405</v>
      </c>
      <c r="X49" s="606">
        <f t="shared" si="23"/>
        <v>0.15733113673805602</v>
      </c>
      <c r="Y49" s="606">
        <f t="shared" si="24"/>
        <v>0.14320585842148087</v>
      </c>
      <c r="Z49" s="621" t="s">
        <v>8</v>
      </c>
      <c r="AA49" s="11">
        <v>240</v>
      </c>
      <c r="AB49" s="11">
        <v>231</v>
      </c>
      <c r="AC49" s="631">
        <f t="shared" si="25"/>
        <v>-3.7499999999999999E-2</v>
      </c>
    </row>
    <row r="50" spans="1:29" ht="12.75" customHeight="1" thickBot="1" x14ac:dyDescent="0.25">
      <c r="A50" s="462" t="s">
        <v>105</v>
      </c>
      <c r="B50" s="11">
        <v>1447</v>
      </c>
      <c r="C50" s="11">
        <v>1620</v>
      </c>
      <c r="D50" s="11">
        <v>1572</v>
      </c>
      <c r="E50" s="467">
        <f t="shared" si="16"/>
        <v>8.6385625431928126E-2</v>
      </c>
      <c r="F50" s="467">
        <f t="shared" si="17"/>
        <v>-2.9629629629629631E-2</v>
      </c>
      <c r="H50" s="11">
        <v>1146</v>
      </c>
      <c r="I50" s="11">
        <v>1191</v>
      </c>
      <c r="J50" s="11">
        <v>1333</v>
      </c>
      <c r="K50" s="467">
        <f t="shared" si="18"/>
        <v>0.1631762652705061</v>
      </c>
      <c r="L50" s="467">
        <f t="shared" si="19"/>
        <v>0.11922753988245172</v>
      </c>
      <c r="N50" s="462" t="s">
        <v>105</v>
      </c>
      <c r="O50" s="11">
        <v>1447</v>
      </c>
      <c r="P50" s="11">
        <v>1620</v>
      </c>
      <c r="Q50" s="11">
        <v>1572</v>
      </c>
      <c r="R50" s="467">
        <f t="shared" si="21"/>
        <v>8.6385625431928126E-2</v>
      </c>
      <c r="S50" s="467">
        <f t="shared" si="22"/>
        <v>-2.9629629629629631E-2</v>
      </c>
      <c r="U50" s="11">
        <v>1146</v>
      </c>
      <c r="V50" s="11">
        <v>1191</v>
      </c>
      <c r="W50" s="11">
        <v>1333</v>
      </c>
      <c r="X50" s="467">
        <f t="shared" si="23"/>
        <v>0.1631762652705061</v>
      </c>
      <c r="Y50" s="467">
        <f t="shared" si="24"/>
        <v>0.11922753988245172</v>
      </c>
      <c r="Z50" s="623" t="s">
        <v>14</v>
      </c>
      <c r="AA50" s="261">
        <v>227</v>
      </c>
      <c r="AB50" s="261">
        <v>187</v>
      </c>
      <c r="AC50" s="631">
        <f t="shared" si="25"/>
        <v>-0.1762114537444934</v>
      </c>
    </row>
    <row r="51" spans="1:29" ht="12.75" customHeight="1" x14ac:dyDescent="0.2">
      <c r="A51" s="462" t="s">
        <v>106</v>
      </c>
      <c r="B51" s="11">
        <v>1346</v>
      </c>
      <c r="C51" s="11">
        <v>1524</v>
      </c>
      <c r="D51" s="11">
        <v>1466</v>
      </c>
      <c r="E51" s="467">
        <f t="shared" si="16"/>
        <v>8.9153046062407135E-2</v>
      </c>
      <c r="F51" s="467">
        <f t="shared" si="17"/>
        <v>-3.805774278215223E-2</v>
      </c>
      <c r="H51" s="11">
        <v>937</v>
      </c>
      <c r="I51" s="11">
        <v>1283</v>
      </c>
      <c r="J51" s="11">
        <v>1219</v>
      </c>
      <c r="K51" s="467">
        <f t="shared" si="18"/>
        <v>0.30096051227321235</v>
      </c>
      <c r="L51" s="467">
        <f t="shared" si="19"/>
        <v>-4.9883086515978177E-2</v>
      </c>
      <c r="N51" s="462" t="s">
        <v>106</v>
      </c>
      <c r="O51" s="11">
        <v>1346</v>
      </c>
      <c r="P51" s="11">
        <v>1524</v>
      </c>
      <c r="Q51" s="11">
        <v>1466</v>
      </c>
      <c r="R51" s="467">
        <f t="shared" si="21"/>
        <v>8.9153046062407135E-2</v>
      </c>
      <c r="S51" s="467">
        <f t="shared" si="22"/>
        <v>-3.805774278215223E-2</v>
      </c>
      <c r="U51" s="11">
        <v>937</v>
      </c>
      <c r="V51" s="11">
        <v>1283</v>
      </c>
      <c r="W51" s="11">
        <v>1219</v>
      </c>
      <c r="X51" s="467">
        <f t="shared" si="23"/>
        <v>0.30096051227321235</v>
      </c>
      <c r="Y51" s="467">
        <f t="shared" si="24"/>
        <v>-4.9883086515978177E-2</v>
      </c>
      <c r="Z51" s="621" t="s">
        <v>5361</v>
      </c>
      <c r="AA51" s="624">
        <f>SUM(AA48:AA50)+AA46</f>
        <v>3141</v>
      </c>
      <c r="AB51" s="624">
        <f>SUM(AB48:AB50)+AB46</f>
        <v>2819</v>
      </c>
      <c r="AC51" s="631">
        <f t="shared" si="25"/>
        <v>-0.10251512257242916</v>
      </c>
    </row>
    <row r="52" spans="1:29" ht="12.75" customHeight="1" x14ac:dyDescent="0.2">
      <c r="A52" s="462" t="s">
        <v>107</v>
      </c>
      <c r="B52" s="11">
        <v>1301</v>
      </c>
      <c r="C52" s="11">
        <v>1383</v>
      </c>
      <c r="D52" s="11">
        <v>1354</v>
      </c>
      <c r="E52" s="467">
        <f t="shared" si="16"/>
        <v>4.073789392774789E-2</v>
      </c>
      <c r="F52" s="467">
        <f t="shared" si="17"/>
        <v>-2.0968908170643528E-2</v>
      </c>
      <c r="H52" s="11">
        <v>995</v>
      </c>
      <c r="I52" s="11">
        <v>1278</v>
      </c>
      <c r="J52" s="11">
        <v>1198</v>
      </c>
      <c r="K52" s="467">
        <f t="shared" si="18"/>
        <v>0.20402010050251257</v>
      </c>
      <c r="L52" s="467">
        <f t="shared" si="19"/>
        <v>-6.2597809076682318E-2</v>
      </c>
      <c r="N52" s="462" t="s">
        <v>107</v>
      </c>
      <c r="O52" s="11">
        <v>1301</v>
      </c>
      <c r="P52" s="11">
        <v>1383</v>
      </c>
      <c r="Q52" s="11">
        <v>1354</v>
      </c>
      <c r="R52" s="467">
        <f t="shared" si="21"/>
        <v>4.073789392774789E-2</v>
      </c>
      <c r="S52" s="467">
        <f t="shared" si="22"/>
        <v>-2.0968908170643528E-2</v>
      </c>
      <c r="U52" s="11">
        <v>995</v>
      </c>
      <c r="V52" s="11">
        <v>1278</v>
      </c>
      <c r="W52" s="11">
        <v>1198</v>
      </c>
      <c r="X52" s="467">
        <f t="shared" si="23"/>
        <v>0.20402010050251257</v>
      </c>
      <c r="Y52" s="467">
        <f t="shared" si="24"/>
        <v>-6.2597809076682318E-2</v>
      </c>
      <c r="Z52" s="629"/>
      <c r="AA52" s="629"/>
      <c r="AB52" s="629"/>
      <c r="AC52" s="629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21"/>
        <v>-1</v>
      </c>
      <c r="S53" s="467">
        <f t="shared" si="22"/>
        <v>-1</v>
      </c>
      <c r="U53" s="11">
        <v>883</v>
      </c>
      <c r="V53" s="11">
        <v>1059</v>
      </c>
      <c r="W53" s="11"/>
      <c r="X53" s="467">
        <f t="shared" si="23"/>
        <v>-1</v>
      </c>
      <c r="Y53" s="467">
        <f t="shared" si="24"/>
        <v>-1</v>
      </c>
      <c r="Z53" s="630" t="s">
        <v>5362</v>
      </c>
      <c r="AA53" s="630"/>
      <c r="AB53" s="630"/>
      <c r="AC53" s="630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1"/>
        <v>-1</v>
      </c>
      <c r="S54" s="467">
        <f t="shared" si="22"/>
        <v>-1</v>
      </c>
      <c r="T54"/>
      <c r="U54" s="11">
        <v>809</v>
      </c>
      <c r="V54" s="11">
        <v>1067</v>
      </c>
      <c r="W54" s="11"/>
      <c r="X54" s="451">
        <f t="shared" si="23"/>
        <v>-1</v>
      </c>
      <c r="Y54" s="451">
        <f t="shared" si="24"/>
        <v>-1</v>
      </c>
      <c r="Z54" s="625" t="s">
        <v>5358</v>
      </c>
      <c r="AA54" s="617">
        <v>2020</v>
      </c>
      <c r="AB54" s="617">
        <v>2021</v>
      </c>
      <c r="AC54" s="618" t="s">
        <v>5359</v>
      </c>
    </row>
    <row r="55" spans="1:29" ht="12.75" customHeight="1" x14ac:dyDescent="0.2">
      <c r="Z55" s="626" t="s">
        <v>10</v>
      </c>
      <c r="AA55" s="11">
        <v>1383</v>
      </c>
      <c r="AB55" s="11">
        <v>1354</v>
      </c>
      <c r="AC55" s="631">
        <f t="shared" ref="AC55:AC59" si="26">(AB55-AA55)/AA55</f>
        <v>-2.0968908170643528E-2</v>
      </c>
    </row>
    <row r="56" spans="1:29" ht="12.75" customHeight="1" x14ac:dyDescent="0.2">
      <c r="A56" s="462" t="s">
        <v>110</v>
      </c>
      <c r="B56" s="462">
        <f>SUM(B43:B54)</f>
        <v>13166</v>
      </c>
      <c r="C56" s="462">
        <f>SUM(C43:C54)</f>
        <v>12812</v>
      </c>
      <c r="D56" s="462">
        <f>SUM(D43:D54)</f>
        <v>14473</v>
      </c>
      <c r="E56" s="467">
        <f>(+D56-B56)/B56</f>
        <v>9.9270849156919333E-2</v>
      </c>
      <c r="F56" s="467">
        <f>(+D56-C56)/C56</f>
        <v>0.12964408367155791</v>
      </c>
      <c r="H56" s="462">
        <f>SUM(H43:H54)</f>
        <v>9709</v>
      </c>
      <c r="I56" s="462">
        <f>SUM(I43:I54)</f>
        <v>9893</v>
      </c>
      <c r="J56" s="462">
        <f>SUM(J43:J54)</f>
        <v>11178</v>
      </c>
      <c r="K56" s="467">
        <f>(+J56-H56)/H56</f>
        <v>0.15130291482129982</v>
      </c>
      <c r="L56" s="467">
        <f>(+J56-I56)/I56</f>
        <v>0.12988982108561609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14473</v>
      </c>
      <c r="R56" s="467">
        <f>(+Q56-O56)/O56</f>
        <v>-8.7665228409013075E-3</v>
      </c>
      <c r="S56" s="467">
        <f>(+Q56-P56)/P56</f>
        <v>5.0694444444444441E-3</v>
      </c>
      <c r="U56" s="462">
        <f>SUM(U43:U54)</f>
        <v>11401</v>
      </c>
      <c r="V56" s="462">
        <f>SUM(V43:V54)</f>
        <v>12019</v>
      </c>
      <c r="W56" s="462">
        <f>SUM(W43:W54)</f>
        <v>11178</v>
      </c>
      <c r="X56" s="467">
        <f>(+W56-U56)/U56</f>
        <v>-1.9559687746688887E-2</v>
      </c>
      <c r="Y56" s="467">
        <f>(+W56-V56)/V56</f>
        <v>-6.9972543472834672E-2</v>
      </c>
      <c r="Z56" s="621" t="s">
        <v>16</v>
      </c>
      <c r="AA56" s="11">
        <v>607</v>
      </c>
      <c r="AB56" s="11">
        <v>559</v>
      </c>
      <c r="AC56" s="631">
        <f t="shared" si="26"/>
        <v>-7.907742998352553E-2</v>
      </c>
    </row>
    <row r="57" spans="1:29" ht="12.75" customHeight="1" x14ac:dyDescent="0.2">
      <c r="Z57" s="619" t="s">
        <v>15</v>
      </c>
      <c r="AA57" s="11">
        <v>203</v>
      </c>
      <c r="AB57" s="11">
        <v>171</v>
      </c>
      <c r="AC57" s="631">
        <f t="shared" si="26"/>
        <v>-0.15763546798029557</v>
      </c>
    </row>
    <row r="58" spans="1:29" ht="12.75" customHeight="1" thickBot="1" x14ac:dyDescent="0.25">
      <c r="G58" s="465" t="s">
        <v>112</v>
      </c>
      <c r="T58" s="465" t="s">
        <v>112</v>
      </c>
      <c r="Z58" s="622" t="s">
        <v>11</v>
      </c>
      <c r="AA58" s="261">
        <v>125</v>
      </c>
      <c r="AB58" s="261">
        <v>113</v>
      </c>
      <c r="AC58" s="631">
        <f t="shared" si="26"/>
        <v>-9.6000000000000002E-2</v>
      </c>
    </row>
    <row r="59" spans="1:29" ht="12.75" customHeight="1" x14ac:dyDescent="0.2">
      <c r="G59" s="465" t="s">
        <v>3</v>
      </c>
      <c r="T59" s="465" t="s">
        <v>3</v>
      </c>
      <c r="Z59" s="619" t="s">
        <v>5360</v>
      </c>
      <c r="AA59" s="620">
        <f>SUM(AA55:AA58)</f>
        <v>2318</v>
      </c>
      <c r="AB59" s="620">
        <f>SUM(AB55:AB58)</f>
        <v>2197</v>
      </c>
      <c r="AC59" s="631">
        <f t="shared" si="26"/>
        <v>-5.2200172562553923E-2</v>
      </c>
    </row>
    <row r="60" spans="1:29" ht="12.75" customHeight="1" x14ac:dyDescent="0.2">
      <c r="G60" s="465"/>
      <c r="T60" s="465"/>
      <c r="Z60" s="628"/>
      <c r="AA60" s="628"/>
      <c r="AB60" s="628"/>
      <c r="AC60" s="628"/>
    </row>
    <row r="61" spans="1:29" ht="12.75" customHeight="1" x14ac:dyDescent="0.2">
      <c r="B61" s="2" t="s">
        <v>3261</v>
      </c>
      <c r="C61" s="2" t="s">
        <v>4042</v>
      </c>
      <c r="D61" s="2" t="s">
        <v>4797</v>
      </c>
      <c r="E61" s="2" t="s">
        <v>4798</v>
      </c>
      <c r="F61" s="2" t="s">
        <v>4799</v>
      </c>
      <c r="H61" s="2" t="s">
        <v>3262</v>
      </c>
      <c r="I61" s="2" t="s">
        <v>4044</v>
      </c>
      <c r="J61" s="2" t="s">
        <v>4800</v>
      </c>
      <c r="K61" s="2" t="s">
        <v>4798</v>
      </c>
      <c r="L61" s="2" t="s">
        <v>4801</v>
      </c>
      <c r="O61" s="2" t="s">
        <v>3261</v>
      </c>
      <c r="P61" s="2" t="s">
        <v>4042</v>
      </c>
      <c r="Q61" s="2" t="s">
        <v>4797</v>
      </c>
      <c r="R61" s="2" t="s">
        <v>4798</v>
      </c>
      <c r="S61" s="2" t="s">
        <v>4799</v>
      </c>
      <c r="U61" s="2" t="s">
        <v>3262</v>
      </c>
      <c r="V61" s="2" t="s">
        <v>4044</v>
      </c>
      <c r="W61" s="2" t="s">
        <v>4800</v>
      </c>
      <c r="X61" s="2" t="s">
        <v>4798</v>
      </c>
      <c r="Y61" s="2" t="s">
        <v>4801</v>
      </c>
      <c r="Z61" s="619" t="s">
        <v>12</v>
      </c>
      <c r="AA61" s="11">
        <v>328</v>
      </c>
      <c r="AB61" s="11">
        <v>341</v>
      </c>
      <c r="AC61" s="631">
        <f t="shared" ref="AC61:AC64" si="27">(AB61-AA61)/AA61</f>
        <v>3.9634146341463415E-2</v>
      </c>
    </row>
    <row r="62" spans="1:29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71" si="28">(+D62-B62)/B62</f>
        <v>-0.30612244897959184</v>
      </c>
      <c r="F62" s="467">
        <f t="shared" ref="F62:F71" si="29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71" si="30">(+J62-H62)/H62</f>
        <v>0.14885496183206107</v>
      </c>
      <c r="L62" s="467">
        <f t="shared" ref="L62:L71" si="31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  <c r="Z62" s="621" t="s">
        <v>8</v>
      </c>
      <c r="AA62" s="11">
        <v>253</v>
      </c>
      <c r="AB62" s="11">
        <v>288</v>
      </c>
      <c r="AC62" s="631">
        <f t="shared" si="27"/>
        <v>0.13833992094861661</v>
      </c>
    </row>
    <row r="63" spans="1:29" ht="12.75" customHeight="1" thickBot="1" x14ac:dyDescent="0.25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8"/>
        <v>-0.13267813267813267</v>
      </c>
      <c r="F63" s="467">
        <f t="shared" si="29"/>
        <v>-0.30511811023622049</v>
      </c>
      <c r="H63" s="462">
        <v>281</v>
      </c>
      <c r="I63" s="462">
        <v>304</v>
      </c>
      <c r="J63" s="462">
        <v>245</v>
      </c>
      <c r="K63" s="467">
        <f t="shared" si="30"/>
        <v>-0.12811387900355872</v>
      </c>
      <c r="L63" s="467">
        <f t="shared" si="31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32">(+Q63-O63)/O63</f>
        <v>-0.13267813267813267</v>
      </c>
      <c r="S63" s="467">
        <f t="shared" ref="S63:S73" si="33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4">(+W63-U63)/U63</f>
        <v>-0.12811387900355872</v>
      </c>
      <c r="Y63" s="467">
        <f t="shared" ref="Y63:Y73" si="35">(+W63-V63)/V63</f>
        <v>-0.19407894736842105</v>
      </c>
      <c r="Z63" s="623" t="s">
        <v>14</v>
      </c>
      <c r="AA63" s="261">
        <v>202</v>
      </c>
      <c r="AB63" s="261">
        <v>158</v>
      </c>
      <c r="AC63" s="631">
        <f t="shared" si="27"/>
        <v>-0.21782178217821782</v>
      </c>
    </row>
    <row r="64" spans="1:29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8"/>
        <v>-0.14479638009049775</v>
      </c>
      <c r="F64" s="467">
        <f t="shared" si="29"/>
        <v>-0.1</v>
      </c>
      <c r="H64" s="462">
        <v>357</v>
      </c>
      <c r="I64" s="462">
        <v>451</v>
      </c>
      <c r="J64" s="462">
        <v>386</v>
      </c>
      <c r="K64" s="467">
        <f t="shared" si="30"/>
        <v>8.1232492997198882E-2</v>
      </c>
      <c r="L64" s="467">
        <f t="shared" si="31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32"/>
        <v>-0.14479638009049775</v>
      </c>
      <c r="S64" s="467">
        <f t="shared" si="33"/>
        <v>-0.1</v>
      </c>
      <c r="U64" s="462">
        <v>357</v>
      </c>
      <c r="V64" s="462">
        <v>451</v>
      </c>
      <c r="W64" s="462">
        <v>386</v>
      </c>
      <c r="X64" s="467">
        <f t="shared" si="34"/>
        <v>8.1232492997198882E-2</v>
      </c>
      <c r="Y64" s="467">
        <f t="shared" si="35"/>
        <v>-0.14412416851441243</v>
      </c>
      <c r="Z64" s="621" t="s">
        <v>5361</v>
      </c>
      <c r="AA64" s="624">
        <f>SUM(AA61:AA63)+AA59</f>
        <v>3101</v>
      </c>
      <c r="AB64" s="624">
        <f>SUM(AB61:AB63)+AB59</f>
        <v>2984</v>
      </c>
      <c r="AC64" s="631">
        <f t="shared" si="27"/>
        <v>-3.7729764592067075E-2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8"/>
        <v>-9.0673575129533682E-2</v>
      </c>
      <c r="F65" s="467">
        <f t="shared" si="29"/>
        <v>0.33714285714285713</v>
      </c>
      <c r="H65" s="11">
        <v>505</v>
      </c>
      <c r="I65" s="11">
        <v>467</v>
      </c>
      <c r="J65" s="11">
        <v>487</v>
      </c>
      <c r="K65" s="467">
        <f t="shared" si="30"/>
        <v>-3.5643564356435641E-2</v>
      </c>
      <c r="L65" s="467">
        <f t="shared" si="31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32"/>
        <v>-9.0673575129533682E-2</v>
      </c>
      <c r="S65" s="467">
        <f t="shared" si="33"/>
        <v>0.33714285714285713</v>
      </c>
      <c r="U65" s="11">
        <v>505</v>
      </c>
      <c r="V65" s="11">
        <v>467</v>
      </c>
      <c r="W65" s="11">
        <v>487</v>
      </c>
      <c r="X65" s="467">
        <f t="shared" si="34"/>
        <v>-3.5643564356435641E-2</v>
      </c>
      <c r="Y65" s="467">
        <f t="shared" si="35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8"/>
        <v>-0.25909090909090909</v>
      </c>
      <c r="F66" s="467">
        <f t="shared" si="29"/>
        <v>-5.7803468208092484E-2</v>
      </c>
      <c r="H66" s="11">
        <v>589</v>
      </c>
      <c r="I66" s="11">
        <v>494</v>
      </c>
      <c r="J66" s="11">
        <v>539</v>
      </c>
      <c r="K66" s="467">
        <f t="shared" si="30"/>
        <v>-8.4889643463497449E-2</v>
      </c>
      <c r="L66" s="467">
        <f t="shared" si="31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32"/>
        <v>-0.25909090909090909</v>
      </c>
      <c r="S66" s="467">
        <f t="shared" si="33"/>
        <v>-5.7803468208092484E-2</v>
      </c>
      <c r="U66" s="11">
        <v>589</v>
      </c>
      <c r="V66" s="11">
        <v>494</v>
      </c>
      <c r="W66" s="11">
        <v>539</v>
      </c>
      <c r="X66" s="467">
        <f t="shared" si="34"/>
        <v>-8.4889643463497449E-2</v>
      </c>
      <c r="Y66" s="467">
        <f t="shared" si="35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8"/>
        <v>7.2955974842767293E-2</v>
      </c>
      <c r="F67" s="467">
        <f t="shared" si="29"/>
        <v>0.11649214659685864</v>
      </c>
      <c r="H67" s="11">
        <v>702</v>
      </c>
      <c r="I67" s="11">
        <v>570</v>
      </c>
      <c r="J67" s="11">
        <v>706</v>
      </c>
      <c r="K67" s="467">
        <f t="shared" si="30"/>
        <v>5.6980056980056983E-3</v>
      </c>
      <c r="L67" s="467">
        <f t="shared" si="31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32"/>
        <v>7.2955974842767293E-2</v>
      </c>
      <c r="S67" s="467">
        <f t="shared" si="33"/>
        <v>0.11649214659685864</v>
      </c>
      <c r="U67" s="11">
        <v>702</v>
      </c>
      <c r="V67" s="11">
        <v>570</v>
      </c>
      <c r="W67" s="11">
        <v>706</v>
      </c>
      <c r="X67" s="467">
        <f t="shared" si="34"/>
        <v>5.6980056980056983E-3</v>
      </c>
      <c r="Y67" s="467">
        <f t="shared" si="35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8"/>
        <v>-1.9035532994923859E-2</v>
      </c>
      <c r="F68" s="467">
        <f t="shared" si="29"/>
        <v>6.3273727647867956E-2</v>
      </c>
      <c r="H68" s="11">
        <v>669</v>
      </c>
      <c r="I68" s="11">
        <v>704</v>
      </c>
      <c r="J68" s="11">
        <v>663</v>
      </c>
      <c r="K68" s="467">
        <f t="shared" si="30"/>
        <v>-8.9686098654708519E-3</v>
      </c>
      <c r="L68" s="467">
        <f t="shared" si="31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32"/>
        <v>-1.9035532994923859E-2</v>
      </c>
      <c r="S68" s="467">
        <f t="shared" si="33"/>
        <v>6.3273727647867956E-2</v>
      </c>
      <c r="U68" s="11">
        <v>669</v>
      </c>
      <c r="V68" s="11">
        <v>704</v>
      </c>
      <c r="W68" s="11">
        <v>663</v>
      </c>
      <c r="X68" s="467">
        <f t="shared" si="34"/>
        <v>-8.9686098654708519E-3</v>
      </c>
      <c r="Y68" s="467">
        <f t="shared" si="35"/>
        <v>-5.823863636363636E-2</v>
      </c>
    </row>
    <row r="69" spans="1:25" ht="12.75" customHeight="1" x14ac:dyDescent="0.2">
      <c r="A69" s="462" t="s">
        <v>105</v>
      </c>
      <c r="B69" s="11">
        <v>758</v>
      </c>
      <c r="C69" s="11">
        <v>703</v>
      </c>
      <c r="D69" s="11">
        <v>709</v>
      </c>
      <c r="E69" s="467">
        <f t="shared" si="28"/>
        <v>-6.464379947229551E-2</v>
      </c>
      <c r="F69" s="467">
        <f t="shared" si="29"/>
        <v>8.5348506401137988E-3</v>
      </c>
      <c r="H69" s="11">
        <v>676</v>
      </c>
      <c r="I69" s="11">
        <v>727</v>
      </c>
      <c r="J69" s="11">
        <v>682</v>
      </c>
      <c r="K69" s="467">
        <f t="shared" si="30"/>
        <v>8.8757396449704144E-3</v>
      </c>
      <c r="L69" s="467">
        <f t="shared" si="31"/>
        <v>-6.1898211829436035E-2</v>
      </c>
      <c r="N69" s="462" t="s">
        <v>105</v>
      </c>
      <c r="O69" s="11">
        <v>758</v>
      </c>
      <c r="P69" s="11">
        <v>703</v>
      </c>
      <c r="Q69" s="11">
        <v>709</v>
      </c>
      <c r="R69" s="467">
        <f t="shared" si="32"/>
        <v>-6.464379947229551E-2</v>
      </c>
      <c r="S69" s="467">
        <f t="shared" si="33"/>
        <v>8.5348506401137988E-3</v>
      </c>
      <c r="U69" s="11">
        <v>676</v>
      </c>
      <c r="V69" s="11">
        <v>727</v>
      </c>
      <c r="W69" s="11">
        <v>682</v>
      </c>
      <c r="X69" s="467">
        <f t="shared" si="34"/>
        <v>8.8757396449704144E-3</v>
      </c>
      <c r="Y69" s="467">
        <f t="shared" si="35"/>
        <v>-6.1898211829436035E-2</v>
      </c>
    </row>
    <row r="70" spans="1:25" ht="12.75" customHeight="1" x14ac:dyDescent="0.2">
      <c r="A70" s="462" t="s">
        <v>106</v>
      </c>
      <c r="B70" s="11">
        <v>631</v>
      </c>
      <c r="C70" s="11">
        <v>664</v>
      </c>
      <c r="D70" s="11">
        <v>619</v>
      </c>
      <c r="E70" s="467">
        <f t="shared" si="28"/>
        <v>-1.9017432646592711E-2</v>
      </c>
      <c r="F70" s="467">
        <f t="shared" si="29"/>
        <v>-6.7771084337349394E-2</v>
      </c>
      <c r="H70" s="11">
        <v>528</v>
      </c>
      <c r="I70" s="11">
        <v>623</v>
      </c>
      <c r="J70" s="11">
        <v>624</v>
      </c>
      <c r="K70" s="467">
        <f t="shared" si="30"/>
        <v>0.18181818181818182</v>
      </c>
      <c r="L70" s="467">
        <f t="shared" si="31"/>
        <v>1.6051364365971107E-3</v>
      </c>
      <c r="N70" s="462" t="s">
        <v>106</v>
      </c>
      <c r="O70" s="11">
        <v>631</v>
      </c>
      <c r="P70" s="11">
        <v>664</v>
      </c>
      <c r="Q70" s="11">
        <v>619</v>
      </c>
      <c r="R70" s="467">
        <f t="shared" si="32"/>
        <v>-1.9017432646592711E-2</v>
      </c>
      <c r="S70" s="467">
        <f t="shared" si="33"/>
        <v>-6.7771084337349394E-2</v>
      </c>
      <c r="U70" s="11">
        <v>528</v>
      </c>
      <c r="V70" s="11">
        <v>623</v>
      </c>
      <c r="W70" s="11">
        <v>624</v>
      </c>
      <c r="X70" s="467">
        <f t="shared" si="34"/>
        <v>0.18181818181818182</v>
      </c>
      <c r="Y70" s="467">
        <f t="shared" si="35"/>
        <v>1.6051364365971107E-3</v>
      </c>
    </row>
    <row r="71" spans="1:25" ht="12.75" customHeight="1" x14ac:dyDescent="0.2">
      <c r="A71" s="462" t="s">
        <v>107</v>
      </c>
      <c r="B71" s="11">
        <v>562</v>
      </c>
      <c r="C71" s="11">
        <v>607</v>
      </c>
      <c r="D71" s="11">
        <v>559</v>
      </c>
      <c r="E71" s="467">
        <f t="shared" si="28"/>
        <v>-5.3380782918149468E-3</v>
      </c>
      <c r="F71" s="467">
        <f t="shared" si="29"/>
        <v>-7.907742998352553E-2</v>
      </c>
      <c r="H71" s="11">
        <v>521</v>
      </c>
      <c r="I71" s="11">
        <v>642</v>
      </c>
      <c r="J71" s="11">
        <v>557</v>
      </c>
      <c r="K71" s="467">
        <f t="shared" si="30"/>
        <v>6.9097888675623803E-2</v>
      </c>
      <c r="L71" s="467">
        <f t="shared" si="31"/>
        <v>-0.13239875389408098</v>
      </c>
      <c r="N71" s="462" t="s">
        <v>107</v>
      </c>
      <c r="O71" s="11">
        <v>562</v>
      </c>
      <c r="P71" s="11">
        <v>607</v>
      </c>
      <c r="Q71" s="11">
        <v>559</v>
      </c>
      <c r="R71" s="467">
        <f t="shared" si="32"/>
        <v>-5.3380782918149468E-3</v>
      </c>
      <c r="S71" s="467">
        <f t="shared" si="33"/>
        <v>-7.907742998352553E-2</v>
      </c>
      <c r="U71" s="11">
        <v>521</v>
      </c>
      <c r="V71" s="11">
        <v>642</v>
      </c>
      <c r="W71" s="11">
        <v>557</v>
      </c>
      <c r="X71" s="467">
        <f t="shared" si="34"/>
        <v>6.9097888675623803E-2</v>
      </c>
      <c r="Y71" s="467">
        <f t="shared" si="35"/>
        <v>-0.13239875389408098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32"/>
        <v>-1</v>
      </c>
      <c r="S72" s="467">
        <f t="shared" si="33"/>
        <v>-1</v>
      </c>
      <c r="U72" s="11">
        <v>455</v>
      </c>
      <c r="V72" s="11">
        <v>547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32"/>
        <v>-1</v>
      </c>
      <c r="S73" s="467">
        <f t="shared" si="33"/>
        <v>-1</v>
      </c>
      <c r="T73"/>
      <c r="U73" s="11">
        <v>385</v>
      </c>
      <c r="V73" s="11">
        <v>476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6697</v>
      </c>
      <c r="C75" s="462">
        <f>SUM(C62:C73)</f>
        <v>6292</v>
      </c>
      <c r="D75" s="462">
        <f>SUM(D62:D73)</f>
        <v>6093</v>
      </c>
      <c r="E75" s="467">
        <f>(+D75-B75)/B75</f>
        <v>-9.018963715096312E-2</v>
      </c>
      <c r="F75" s="467">
        <f>(+D75-C75)/C75</f>
        <v>-3.1627463445645265E-2</v>
      </c>
      <c r="H75" s="462">
        <f>SUM(H62:H73)</f>
        <v>5090</v>
      </c>
      <c r="I75" s="462">
        <f>SUM(I62:I73)</f>
        <v>5275</v>
      </c>
      <c r="J75" s="462">
        <f>SUM(J62:J73)</f>
        <v>5190</v>
      </c>
      <c r="K75" s="467">
        <f>(+J75-H75)/H75</f>
        <v>1.9646365422396856E-2</v>
      </c>
      <c r="L75" s="467">
        <f>(+J75-I75)/I75</f>
        <v>-1.6113744075829384E-2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6093</v>
      </c>
      <c r="R75" s="467">
        <f>(+Q75-O75)/O75</f>
        <v>-0.16109045848822801</v>
      </c>
      <c r="S75" s="467">
        <f>(+Q75-P75)/P75</f>
        <v>-0.11284216656959814</v>
      </c>
      <c r="U75" s="462">
        <f>SUM(U62:U73)</f>
        <v>5930</v>
      </c>
      <c r="V75" s="462">
        <f>SUM(V62:V73)</f>
        <v>6298</v>
      </c>
      <c r="W75" s="462">
        <f>SUM(W62:W73)</f>
        <v>5190</v>
      </c>
      <c r="X75" s="467">
        <f>(+W75-U75)/U75</f>
        <v>-0.12478920741989882</v>
      </c>
      <c r="Y75" s="467">
        <f>(+W75-V75)/V75</f>
        <v>-0.17592886630676405</v>
      </c>
    </row>
    <row r="76" spans="1:25" ht="12.75" customHeight="1" x14ac:dyDescent="0.2"/>
    <row r="77" spans="1:25" ht="12.75" customHeight="1" x14ac:dyDescent="0.2">
      <c r="A77" s="461">
        <f ca="1">TODAY()</f>
        <v>44511</v>
      </c>
      <c r="G77" s="465" t="s">
        <v>113</v>
      </c>
      <c r="N77" s="461">
        <f ca="1">TODAY()</f>
        <v>44511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4797</v>
      </c>
      <c r="E80" s="2" t="s">
        <v>4798</v>
      </c>
      <c r="F80" s="2" t="s">
        <v>4799</v>
      </c>
      <c r="H80" s="2" t="s">
        <v>3262</v>
      </c>
      <c r="I80" s="2" t="s">
        <v>4044</v>
      </c>
      <c r="J80" s="2" t="s">
        <v>4800</v>
      </c>
      <c r="K80" s="2" t="s">
        <v>4798</v>
      </c>
      <c r="L80" s="2" t="s">
        <v>4801</v>
      </c>
      <c r="O80" s="2" t="s">
        <v>3261</v>
      </c>
      <c r="P80" s="2" t="s">
        <v>4042</v>
      </c>
      <c r="Q80" s="2" t="s">
        <v>4797</v>
      </c>
      <c r="R80" s="2" t="s">
        <v>4798</v>
      </c>
      <c r="S80" s="2" t="s">
        <v>4799</v>
      </c>
      <c r="U80" s="2" t="s">
        <v>3262</v>
      </c>
      <c r="V80" s="2" t="s">
        <v>4044</v>
      </c>
      <c r="W80" s="2" t="s">
        <v>4800</v>
      </c>
      <c r="X80" s="2" t="s">
        <v>4798</v>
      </c>
      <c r="Y80" s="2" t="s">
        <v>4801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90" si="36">(+D81-B81)/B81</f>
        <v>-0.16101694915254236</v>
      </c>
      <c r="F81" s="467">
        <f t="shared" ref="F81:F90" si="37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90" si="38">(+J81-H81)/H81</f>
        <v>0.80434782608695654</v>
      </c>
      <c r="L81" s="467">
        <f t="shared" ref="L81:L90" si="39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6"/>
        <v>-0.18181818181818182</v>
      </c>
      <c r="F82" s="467">
        <f t="shared" si="37"/>
        <v>-0.31932773109243695</v>
      </c>
      <c r="H82" s="462">
        <v>53</v>
      </c>
      <c r="I82" s="462">
        <v>72</v>
      </c>
      <c r="J82" s="462">
        <v>63</v>
      </c>
      <c r="K82" s="467">
        <f t="shared" si="38"/>
        <v>0.18867924528301888</v>
      </c>
      <c r="L82" s="467">
        <f t="shared" si="39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40">(+Q82-O82)/O82</f>
        <v>-0.18181818181818182</v>
      </c>
      <c r="S82" s="467">
        <f t="shared" ref="S82:S92" si="41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42">(+W82-U82)/U82</f>
        <v>0.18867924528301888</v>
      </c>
      <c r="Y82" s="467">
        <f t="shared" ref="Y82:Y92" si="43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6"/>
        <v>-2.8776978417266189E-2</v>
      </c>
      <c r="F83" s="467">
        <f t="shared" si="37"/>
        <v>-0.15094339622641509</v>
      </c>
      <c r="H83" s="462">
        <v>96</v>
      </c>
      <c r="I83" s="462">
        <v>94</v>
      </c>
      <c r="J83" s="462">
        <v>97</v>
      </c>
      <c r="K83" s="467">
        <f t="shared" si="38"/>
        <v>1.0416666666666666E-2</v>
      </c>
      <c r="L83" s="467">
        <f t="shared" si="39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40"/>
        <v>-2.8776978417266189E-2</v>
      </c>
      <c r="S83" s="467">
        <f t="shared" si="41"/>
        <v>-0.15094339622641509</v>
      </c>
      <c r="U83" s="462">
        <v>96</v>
      </c>
      <c r="V83" s="462">
        <v>94</v>
      </c>
      <c r="W83" s="462">
        <v>97</v>
      </c>
      <c r="X83" s="467">
        <f t="shared" si="42"/>
        <v>1.0416666666666666E-2</v>
      </c>
      <c r="Y83" s="467">
        <f t="shared" si="43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6"/>
        <v>-8.5889570552147243E-2</v>
      </c>
      <c r="F84" s="467">
        <f t="shared" si="37"/>
        <v>0.41904761904761906</v>
      </c>
      <c r="H84" s="11">
        <v>105</v>
      </c>
      <c r="I84" s="11">
        <v>90</v>
      </c>
      <c r="J84" s="11">
        <v>113</v>
      </c>
      <c r="K84" s="467">
        <f t="shared" si="38"/>
        <v>7.6190476190476197E-2</v>
      </c>
      <c r="L84" s="467">
        <f t="shared" si="39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40"/>
        <v>-8.5889570552147243E-2</v>
      </c>
      <c r="S84" s="467">
        <f t="shared" si="41"/>
        <v>0.41904761904761906</v>
      </c>
      <c r="U84" s="11">
        <v>105</v>
      </c>
      <c r="V84" s="11">
        <v>90</v>
      </c>
      <c r="W84" s="11">
        <v>113</v>
      </c>
      <c r="X84" s="467">
        <f t="shared" si="42"/>
        <v>7.6190476190476197E-2</v>
      </c>
      <c r="Y84" s="467">
        <f t="shared" si="43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6"/>
        <v>-0.22815533980582525</v>
      </c>
      <c r="F85" s="467">
        <f t="shared" si="37"/>
        <v>0</v>
      </c>
      <c r="H85" s="11">
        <v>136</v>
      </c>
      <c r="I85" s="11">
        <v>104</v>
      </c>
      <c r="J85" s="11">
        <v>115</v>
      </c>
      <c r="K85" s="467">
        <f t="shared" si="38"/>
        <v>-0.15441176470588236</v>
      </c>
      <c r="L85" s="467">
        <f t="shared" si="39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40"/>
        <v>-0.22815533980582525</v>
      </c>
      <c r="S85" s="467">
        <f t="shared" si="41"/>
        <v>0</v>
      </c>
      <c r="U85" s="11">
        <v>136</v>
      </c>
      <c r="V85" s="11">
        <v>104</v>
      </c>
      <c r="W85" s="11">
        <v>115</v>
      </c>
      <c r="X85" s="467">
        <f t="shared" si="42"/>
        <v>-0.15441176470588236</v>
      </c>
      <c r="Y85" s="467">
        <f t="shared" si="43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6"/>
        <v>-0.13131313131313133</v>
      </c>
      <c r="F86" s="467">
        <f t="shared" si="37"/>
        <v>-6.5217391304347824E-2</v>
      </c>
      <c r="H86" s="11">
        <v>153</v>
      </c>
      <c r="I86" s="11">
        <v>126</v>
      </c>
      <c r="J86" s="11">
        <v>166</v>
      </c>
      <c r="K86" s="467">
        <f t="shared" si="38"/>
        <v>8.4967320261437912E-2</v>
      </c>
      <c r="L86" s="467">
        <f t="shared" si="39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40"/>
        <v>-0.13131313131313133</v>
      </c>
      <c r="S86" s="467">
        <f t="shared" si="41"/>
        <v>-6.5217391304347824E-2</v>
      </c>
      <c r="U86" s="11">
        <v>153</v>
      </c>
      <c r="V86" s="11">
        <v>126</v>
      </c>
      <c r="W86" s="11">
        <v>166</v>
      </c>
      <c r="X86" s="467">
        <f t="shared" si="42"/>
        <v>8.4967320261437912E-2</v>
      </c>
      <c r="Y86" s="467">
        <f t="shared" si="43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6"/>
        <v>-0.32</v>
      </c>
      <c r="F87" s="467">
        <f t="shared" si="37"/>
        <v>-0.28042328042328041</v>
      </c>
      <c r="H87" s="11">
        <v>168</v>
      </c>
      <c r="I87" s="11">
        <v>184</v>
      </c>
      <c r="J87" s="11">
        <v>151</v>
      </c>
      <c r="K87" s="467">
        <f t="shared" si="38"/>
        <v>-0.10119047619047619</v>
      </c>
      <c r="L87" s="467">
        <f t="shared" si="39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40"/>
        <v>-0.32</v>
      </c>
      <c r="S87" s="467">
        <f t="shared" si="41"/>
        <v>-0.28042328042328041</v>
      </c>
      <c r="U87" s="11">
        <v>168</v>
      </c>
      <c r="V87" s="11">
        <v>184</v>
      </c>
      <c r="W87" s="11">
        <v>151</v>
      </c>
      <c r="X87" s="467">
        <f t="shared" si="42"/>
        <v>-0.10119047619047619</v>
      </c>
      <c r="Y87" s="467">
        <f t="shared" si="43"/>
        <v>-0.17934782608695651</v>
      </c>
    </row>
    <row r="88" spans="1:25" ht="12.75" customHeight="1" x14ac:dyDescent="0.2">
      <c r="A88" s="462" t="s">
        <v>105</v>
      </c>
      <c r="B88" s="11">
        <v>170</v>
      </c>
      <c r="C88" s="11">
        <v>178</v>
      </c>
      <c r="D88" s="11">
        <v>139</v>
      </c>
      <c r="E88" s="467">
        <f t="shared" si="36"/>
        <v>-0.18235294117647058</v>
      </c>
      <c r="F88" s="467">
        <f t="shared" si="37"/>
        <v>-0.21910112359550563</v>
      </c>
      <c r="H88" s="11">
        <v>150</v>
      </c>
      <c r="I88" s="11">
        <v>180</v>
      </c>
      <c r="J88" s="11">
        <v>152</v>
      </c>
      <c r="K88" s="467">
        <f t="shared" si="38"/>
        <v>1.3333333333333334E-2</v>
      </c>
      <c r="L88" s="467">
        <f t="shared" si="39"/>
        <v>-0.15555555555555556</v>
      </c>
      <c r="N88" s="462" t="s">
        <v>105</v>
      </c>
      <c r="O88" s="11">
        <v>170</v>
      </c>
      <c r="P88" s="11">
        <v>178</v>
      </c>
      <c r="Q88" s="11">
        <v>139</v>
      </c>
      <c r="R88" s="467">
        <f t="shared" si="40"/>
        <v>-0.18235294117647058</v>
      </c>
      <c r="S88" s="467">
        <f t="shared" si="41"/>
        <v>-0.21910112359550563</v>
      </c>
      <c r="U88" s="11">
        <v>150</v>
      </c>
      <c r="V88" s="11">
        <v>180</v>
      </c>
      <c r="W88" s="11">
        <v>152</v>
      </c>
      <c r="X88" s="467">
        <f t="shared" si="42"/>
        <v>1.3333333333333334E-2</v>
      </c>
      <c r="Y88" s="467">
        <f t="shared" si="43"/>
        <v>-0.15555555555555556</v>
      </c>
    </row>
    <row r="89" spans="1:25" ht="12.75" customHeight="1" x14ac:dyDescent="0.2">
      <c r="A89" s="462" t="s">
        <v>106</v>
      </c>
      <c r="B89" s="11">
        <v>164</v>
      </c>
      <c r="C89" s="11">
        <v>159</v>
      </c>
      <c r="D89" s="11">
        <v>157</v>
      </c>
      <c r="E89" s="467">
        <f t="shared" si="36"/>
        <v>-4.2682926829268296E-2</v>
      </c>
      <c r="F89" s="467">
        <f t="shared" si="37"/>
        <v>-1.2578616352201259E-2</v>
      </c>
      <c r="H89" s="11">
        <v>134</v>
      </c>
      <c r="I89" s="11">
        <v>153</v>
      </c>
      <c r="J89" s="11">
        <v>123</v>
      </c>
      <c r="K89" s="467">
        <f t="shared" si="38"/>
        <v>-8.2089552238805971E-2</v>
      </c>
      <c r="L89" s="467">
        <f t="shared" si="39"/>
        <v>-0.19607843137254902</v>
      </c>
      <c r="N89" s="462" t="s">
        <v>106</v>
      </c>
      <c r="O89" s="11">
        <v>164</v>
      </c>
      <c r="P89" s="11">
        <v>159</v>
      </c>
      <c r="Q89" s="11">
        <v>157</v>
      </c>
      <c r="R89" s="467">
        <f t="shared" si="40"/>
        <v>-4.2682926829268296E-2</v>
      </c>
      <c r="S89" s="467">
        <f t="shared" si="41"/>
        <v>-1.2578616352201259E-2</v>
      </c>
      <c r="U89" s="11">
        <v>134</v>
      </c>
      <c r="V89" s="11">
        <v>153</v>
      </c>
      <c r="W89" s="11">
        <v>123</v>
      </c>
      <c r="X89" s="467">
        <f t="shared" si="42"/>
        <v>-8.2089552238805971E-2</v>
      </c>
      <c r="Y89" s="467">
        <f t="shared" si="43"/>
        <v>-0.19607843137254902</v>
      </c>
    </row>
    <row r="90" spans="1:25" ht="12.75" customHeight="1" x14ac:dyDescent="0.2">
      <c r="A90" s="462" t="s">
        <v>107</v>
      </c>
      <c r="B90" s="11">
        <v>98</v>
      </c>
      <c r="C90" s="11">
        <v>125</v>
      </c>
      <c r="D90" s="11">
        <v>113</v>
      </c>
      <c r="E90" s="467">
        <f t="shared" si="36"/>
        <v>0.15306122448979592</v>
      </c>
      <c r="F90" s="467">
        <f t="shared" si="37"/>
        <v>-9.6000000000000002E-2</v>
      </c>
      <c r="H90" s="11">
        <v>134</v>
      </c>
      <c r="I90" s="11">
        <v>158</v>
      </c>
      <c r="J90" s="11">
        <v>127</v>
      </c>
      <c r="K90" s="467">
        <f t="shared" si="38"/>
        <v>-5.2238805970149252E-2</v>
      </c>
      <c r="L90" s="467">
        <f t="shared" si="39"/>
        <v>-0.19620253164556961</v>
      </c>
      <c r="N90" s="462" t="s">
        <v>107</v>
      </c>
      <c r="O90" s="11">
        <v>98</v>
      </c>
      <c r="P90" s="11">
        <v>125</v>
      </c>
      <c r="Q90" s="11">
        <v>113</v>
      </c>
      <c r="R90" s="467">
        <f t="shared" si="40"/>
        <v>0.15306122448979592</v>
      </c>
      <c r="S90" s="467">
        <f t="shared" si="41"/>
        <v>-9.6000000000000002E-2</v>
      </c>
      <c r="U90" s="11">
        <v>134</v>
      </c>
      <c r="V90" s="11">
        <v>158</v>
      </c>
      <c r="W90" s="11">
        <v>127</v>
      </c>
      <c r="X90" s="467">
        <f t="shared" si="42"/>
        <v>-5.2238805970149252E-2</v>
      </c>
      <c r="Y90" s="467">
        <f t="shared" si="43"/>
        <v>-0.19620253164556961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40"/>
        <v>-1</v>
      </c>
      <c r="S91" s="467">
        <f t="shared" si="41"/>
        <v>-1</v>
      </c>
      <c r="U91" s="11">
        <v>72</v>
      </c>
      <c r="V91" s="11">
        <v>135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40"/>
        <v>-1</v>
      </c>
      <c r="S92" s="467">
        <f t="shared" si="41"/>
        <v>-1</v>
      </c>
      <c r="T92"/>
      <c r="U92" s="11">
        <v>94</v>
      </c>
      <c r="V92" s="11">
        <v>108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1555</v>
      </c>
      <c r="C94" s="462">
        <f>SUM(C81:C92)</f>
        <v>1486</v>
      </c>
      <c r="D94" s="462">
        <f>SUM(D81:D92)</f>
        <v>1340</v>
      </c>
      <c r="E94" s="467">
        <f>(+D94-B94)/B94</f>
        <v>-0.13826366559485531</v>
      </c>
      <c r="F94" s="467">
        <f>(+D94-C94)/C94</f>
        <v>-9.8250336473755043E-2</v>
      </c>
      <c r="H94" s="462">
        <f>SUM(H81:H92)</f>
        <v>1175</v>
      </c>
      <c r="I94" s="462">
        <f>SUM(I81:I92)</f>
        <v>1233</v>
      </c>
      <c r="J94" s="462">
        <f>SUM(J81:J92)</f>
        <v>1190</v>
      </c>
      <c r="K94" s="467">
        <f>(+J94-H94)/H94</f>
        <v>1.276595744680851E-2</v>
      </c>
      <c r="L94" s="467">
        <f>(+J94-I94)/I94</f>
        <v>-3.4874290348742905E-2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1340</v>
      </c>
      <c r="R94" s="467">
        <f>(+Q94-O94)/O94</f>
        <v>-0.21911421911421911</v>
      </c>
      <c r="S94" s="467">
        <f>(+Q94-P94)/P94</f>
        <v>-0.17538461538461539</v>
      </c>
      <c r="U94" s="462">
        <f>SUM(U81:U92)</f>
        <v>1341</v>
      </c>
      <c r="V94" s="462">
        <f>SUM(V81:V92)</f>
        <v>1476</v>
      </c>
      <c r="W94" s="462">
        <f>SUM(W81:W92)</f>
        <v>1190</v>
      </c>
      <c r="X94" s="467">
        <f>(+W94-U94)/U94</f>
        <v>-0.11260253542132737</v>
      </c>
      <c r="Y94" s="467">
        <f>(+W94-V94)/V94</f>
        <v>-0.19376693766937669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4797</v>
      </c>
      <c r="E99" s="2" t="s">
        <v>4798</v>
      </c>
      <c r="F99" s="2" t="s">
        <v>4799</v>
      </c>
      <c r="H99" s="2" t="s">
        <v>3262</v>
      </c>
      <c r="I99" s="2" t="s">
        <v>4044</v>
      </c>
      <c r="J99" s="2" t="s">
        <v>4800</v>
      </c>
      <c r="K99" s="2" t="s">
        <v>4798</v>
      </c>
      <c r="L99" s="2" t="s">
        <v>4801</v>
      </c>
      <c r="O99" s="2" t="s">
        <v>3261</v>
      </c>
      <c r="P99" s="2" t="s">
        <v>4042</v>
      </c>
      <c r="Q99" s="2" t="s">
        <v>4797</v>
      </c>
      <c r="R99" s="2" t="s">
        <v>4798</v>
      </c>
      <c r="S99" s="2" t="s">
        <v>4799</v>
      </c>
      <c r="U99" s="2" t="s">
        <v>3262</v>
      </c>
      <c r="V99" s="2" t="s">
        <v>4044</v>
      </c>
      <c r="W99" s="2" t="s">
        <v>4800</v>
      </c>
      <c r="X99" s="2" t="s">
        <v>4798</v>
      </c>
      <c r="Y99" s="2" t="s">
        <v>4801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09" si="44">(+D100-B100)/B100</f>
        <v>5.5118110236220472E-2</v>
      </c>
      <c r="F100" s="467">
        <f t="shared" ref="F100:F109" si="45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09" si="46">(+J100-H100)/H100</f>
        <v>0.24358974358974358</v>
      </c>
      <c r="L100" s="467">
        <f t="shared" ref="L100:L109" si="47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4"/>
        <v>-6.1068702290076333E-2</v>
      </c>
      <c r="F101" s="467">
        <f t="shared" si="45"/>
        <v>-0.3089887640449438</v>
      </c>
      <c r="H101" s="462">
        <v>80</v>
      </c>
      <c r="I101" s="462">
        <v>99</v>
      </c>
      <c r="J101" s="462">
        <v>100</v>
      </c>
      <c r="K101" s="467">
        <f t="shared" si="46"/>
        <v>0.25</v>
      </c>
      <c r="L101" s="467">
        <f t="shared" si="47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8">(+Q101-O101)/O101</f>
        <v>-6.1068702290076333E-2</v>
      </c>
      <c r="S101" s="467">
        <f t="shared" ref="S101:S111" si="49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50">(+W101-U101)/U101</f>
        <v>0.25</v>
      </c>
      <c r="Y101" s="467">
        <f t="shared" ref="Y101:Y111" si="51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4"/>
        <v>-6.5116279069767441E-2</v>
      </c>
      <c r="F102" s="467">
        <f t="shared" si="45"/>
        <v>-5.6338028169014086E-2</v>
      </c>
      <c r="H102" s="462">
        <v>129</v>
      </c>
      <c r="I102" s="462">
        <v>136</v>
      </c>
      <c r="J102" s="462">
        <v>151</v>
      </c>
      <c r="K102" s="467">
        <f t="shared" si="46"/>
        <v>0.17054263565891473</v>
      </c>
      <c r="L102" s="467">
        <f t="shared" si="47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8"/>
        <v>-6.5116279069767441E-2</v>
      </c>
      <c r="S102" s="467">
        <f t="shared" si="49"/>
        <v>-5.6338028169014086E-2</v>
      </c>
      <c r="U102" s="462">
        <v>129</v>
      </c>
      <c r="V102" s="462">
        <v>136</v>
      </c>
      <c r="W102" s="462">
        <v>151</v>
      </c>
      <c r="X102" s="467">
        <f t="shared" si="50"/>
        <v>0.17054263565891473</v>
      </c>
      <c r="Y102" s="467">
        <f t="shared" si="51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4"/>
        <v>-0.1111111111111111</v>
      </c>
      <c r="F103" s="467">
        <f t="shared" si="45"/>
        <v>0.25842696629213485</v>
      </c>
      <c r="H103" s="11">
        <v>146</v>
      </c>
      <c r="I103" s="11">
        <v>157</v>
      </c>
      <c r="J103" s="11">
        <v>173</v>
      </c>
      <c r="K103" s="467">
        <f t="shared" si="46"/>
        <v>0.18493150684931506</v>
      </c>
      <c r="L103" s="467">
        <f t="shared" si="47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8"/>
        <v>-0.1111111111111111</v>
      </c>
      <c r="S103" s="467">
        <f t="shared" si="49"/>
        <v>0.25842696629213485</v>
      </c>
      <c r="U103" s="11">
        <v>146</v>
      </c>
      <c r="V103" s="11">
        <v>157</v>
      </c>
      <c r="W103" s="11">
        <v>173</v>
      </c>
      <c r="X103" s="467">
        <f t="shared" si="50"/>
        <v>0.18493150684931506</v>
      </c>
      <c r="Y103" s="467">
        <f t="shared" si="51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4"/>
        <v>-8.455882352941177E-2</v>
      </c>
      <c r="F104" s="467">
        <f t="shared" si="45"/>
        <v>0.20873786407766989</v>
      </c>
      <c r="H104" s="11">
        <v>217</v>
      </c>
      <c r="I104" s="11">
        <v>174</v>
      </c>
      <c r="J104" s="11">
        <v>161</v>
      </c>
      <c r="K104" s="467">
        <f t="shared" si="46"/>
        <v>-0.25806451612903225</v>
      </c>
      <c r="L104" s="467">
        <f t="shared" si="47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8"/>
        <v>-8.455882352941177E-2</v>
      </c>
      <c r="S104" s="467">
        <f t="shared" si="49"/>
        <v>0.20873786407766989</v>
      </c>
      <c r="U104" s="11">
        <v>217</v>
      </c>
      <c r="V104" s="11">
        <v>174</v>
      </c>
      <c r="W104" s="11">
        <v>161</v>
      </c>
      <c r="X104" s="467">
        <f t="shared" si="50"/>
        <v>-0.25806451612903225</v>
      </c>
      <c r="Y104" s="467">
        <f t="shared" si="51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4"/>
        <v>5.4744525547445258E-2</v>
      </c>
      <c r="F105" s="467">
        <f t="shared" si="45"/>
        <v>0.24034334763948498</v>
      </c>
      <c r="H105" s="11">
        <v>222</v>
      </c>
      <c r="I105" s="11">
        <v>198</v>
      </c>
      <c r="J105" s="11">
        <v>247</v>
      </c>
      <c r="K105" s="467">
        <f t="shared" si="46"/>
        <v>0.11261261261261261</v>
      </c>
      <c r="L105" s="467">
        <f t="shared" si="47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8"/>
        <v>5.4744525547445258E-2</v>
      </c>
      <c r="S105" s="467">
        <f t="shared" si="49"/>
        <v>0.24034334763948498</v>
      </c>
      <c r="U105" s="11">
        <v>222</v>
      </c>
      <c r="V105" s="11">
        <v>198</v>
      </c>
      <c r="W105" s="11">
        <v>247</v>
      </c>
      <c r="X105" s="467">
        <f t="shared" si="50"/>
        <v>0.11261261261261261</v>
      </c>
      <c r="Y105" s="467">
        <f t="shared" si="51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4"/>
        <v>1.9607843137254902E-2</v>
      </c>
      <c r="F106" s="467">
        <f t="shared" si="45"/>
        <v>8.3333333333333329E-2</v>
      </c>
      <c r="H106" s="11">
        <v>212</v>
      </c>
      <c r="I106" s="11">
        <v>217</v>
      </c>
      <c r="J106" s="11">
        <v>246</v>
      </c>
      <c r="K106" s="467">
        <f t="shared" si="46"/>
        <v>0.16037735849056603</v>
      </c>
      <c r="L106" s="467">
        <f t="shared" si="47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8"/>
        <v>1.9607843137254902E-2</v>
      </c>
      <c r="S106" s="467">
        <f t="shared" si="49"/>
        <v>8.3333333333333329E-2</v>
      </c>
      <c r="U106" s="11">
        <v>212</v>
      </c>
      <c r="V106" s="11">
        <v>217</v>
      </c>
      <c r="W106" s="11">
        <v>246</v>
      </c>
      <c r="X106" s="467">
        <f t="shared" si="50"/>
        <v>0.16037735849056603</v>
      </c>
      <c r="Y106" s="467">
        <f t="shared" si="51"/>
        <v>0.13364055299539171</v>
      </c>
    </row>
    <row r="107" spans="1:25" ht="12.75" customHeight="1" x14ac:dyDescent="0.2">
      <c r="A107" s="462" t="s">
        <v>105</v>
      </c>
      <c r="B107" s="11">
        <v>225</v>
      </c>
      <c r="C107" s="11">
        <v>254</v>
      </c>
      <c r="D107" s="11">
        <v>258</v>
      </c>
      <c r="E107" s="467">
        <f t="shared" si="44"/>
        <v>0.14666666666666667</v>
      </c>
      <c r="F107" s="467">
        <f t="shared" si="45"/>
        <v>1.5748031496062992E-2</v>
      </c>
      <c r="H107" s="11">
        <v>252</v>
      </c>
      <c r="I107" s="11">
        <v>242</v>
      </c>
      <c r="J107" s="11">
        <v>223</v>
      </c>
      <c r="K107" s="467">
        <f t="shared" si="46"/>
        <v>-0.11507936507936507</v>
      </c>
      <c r="L107" s="467">
        <f t="shared" si="47"/>
        <v>-7.8512396694214878E-2</v>
      </c>
      <c r="N107" s="462" t="s">
        <v>105</v>
      </c>
      <c r="O107" s="11">
        <v>225</v>
      </c>
      <c r="P107" s="11">
        <v>254</v>
      </c>
      <c r="Q107" s="11">
        <v>258</v>
      </c>
      <c r="R107" s="467">
        <f t="shared" si="48"/>
        <v>0.14666666666666667</v>
      </c>
      <c r="S107" s="467">
        <f t="shared" si="49"/>
        <v>1.5748031496062992E-2</v>
      </c>
      <c r="U107" s="11">
        <v>252</v>
      </c>
      <c r="V107" s="11">
        <v>242</v>
      </c>
      <c r="W107" s="11">
        <v>223</v>
      </c>
      <c r="X107" s="467">
        <f t="shared" si="50"/>
        <v>-0.11507936507936507</v>
      </c>
      <c r="Y107" s="467">
        <f t="shared" si="51"/>
        <v>-7.8512396694214878E-2</v>
      </c>
    </row>
    <row r="108" spans="1:25" ht="12.75" customHeight="1" x14ac:dyDescent="0.2">
      <c r="A108" s="462" t="s">
        <v>106</v>
      </c>
      <c r="B108" s="11">
        <v>215</v>
      </c>
      <c r="C108" s="11">
        <v>205</v>
      </c>
      <c r="D108" s="11">
        <v>247</v>
      </c>
      <c r="E108" s="467">
        <f t="shared" si="44"/>
        <v>0.14883720930232558</v>
      </c>
      <c r="F108" s="467">
        <f t="shared" si="45"/>
        <v>0.20487804878048779</v>
      </c>
      <c r="H108" s="11">
        <v>186</v>
      </c>
      <c r="I108" s="11">
        <v>230</v>
      </c>
      <c r="J108" s="11">
        <v>228</v>
      </c>
      <c r="K108" s="467">
        <f t="shared" si="46"/>
        <v>0.22580645161290322</v>
      </c>
      <c r="L108" s="467">
        <f t="shared" si="47"/>
        <v>-8.6956521739130436E-3</v>
      </c>
      <c r="N108" s="462" t="s">
        <v>106</v>
      </c>
      <c r="O108" s="11">
        <v>215</v>
      </c>
      <c r="P108" s="11">
        <v>205</v>
      </c>
      <c r="Q108" s="11">
        <v>247</v>
      </c>
      <c r="R108" s="467">
        <f t="shared" si="48"/>
        <v>0.14883720930232558</v>
      </c>
      <c r="S108" s="467">
        <f t="shared" si="49"/>
        <v>0.20487804878048779</v>
      </c>
      <c r="U108" s="11">
        <v>186</v>
      </c>
      <c r="V108" s="11">
        <v>230</v>
      </c>
      <c r="W108" s="11">
        <v>228</v>
      </c>
      <c r="X108" s="467">
        <f t="shared" si="50"/>
        <v>0.22580645161290322</v>
      </c>
      <c r="Y108" s="467">
        <f t="shared" si="51"/>
        <v>-8.6956521739130436E-3</v>
      </c>
    </row>
    <row r="109" spans="1:25" ht="12.75" customHeight="1" x14ac:dyDescent="0.2">
      <c r="A109" s="462" t="s">
        <v>107</v>
      </c>
      <c r="B109" s="11">
        <v>189</v>
      </c>
      <c r="C109" s="11">
        <v>203</v>
      </c>
      <c r="D109" s="11">
        <v>171</v>
      </c>
      <c r="E109" s="467">
        <f t="shared" si="44"/>
        <v>-9.5238095238095233E-2</v>
      </c>
      <c r="F109" s="467">
        <f t="shared" si="45"/>
        <v>-0.15763546798029557</v>
      </c>
      <c r="H109" s="11">
        <v>185</v>
      </c>
      <c r="I109" s="11">
        <v>235</v>
      </c>
      <c r="J109" s="11">
        <v>219</v>
      </c>
      <c r="K109" s="467">
        <f t="shared" si="46"/>
        <v>0.18378378378378379</v>
      </c>
      <c r="L109" s="467">
        <f t="shared" si="47"/>
        <v>-6.8085106382978725E-2</v>
      </c>
      <c r="N109" s="462" t="s">
        <v>107</v>
      </c>
      <c r="O109" s="11">
        <v>189</v>
      </c>
      <c r="P109" s="11">
        <v>203</v>
      </c>
      <c r="Q109" s="11">
        <v>171</v>
      </c>
      <c r="R109" s="467">
        <f t="shared" si="48"/>
        <v>-9.5238095238095233E-2</v>
      </c>
      <c r="S109" s="467">
        <f t="shared" si="49"/>
        <v>-0.15763546798029557</v>
      </c>
      <c r="U109" s="11">
        <v>185</v>
      </c>
      <c r="V109" s="11">
        <v>235</v>
      </c>
      <c r="W109" s="11">
        <v>219</v>
      </c>
      <c r="X109" s="467">
        <f t="shared" si="50"/>
        <v>0.18378378378378379</v>
      </c>
      <c r="Y109" s="467">
        <f t="shared" si="51"/>
        <v>-6.8085106382978725E-2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48"/>
        <v>-1</v>
      </c>
      <c r="S110" s="467">
        <f t="shared" si="49"/>
        <v>-1</v>
      </c>
      <c r="U110" s="11">
        <v>143</v>
      </c>
      <c r="V110" s="11">
        <v>186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8"/>
        <v>-1</v>
      </c>
      <c r="S111" s="451">
        <f t="shared" si="49"/>
        <v>-1</v>
      </c>
      <c r="T111"/>
      <c r="U111" s="11">
        <v>161</v>
      </c>
      <c r="V111" s="11">
        <v>173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2155</v>
      </c>
      <c r="C113" s="462">
        <f>SUM(C100:C111)</f>
        <v>2050</v>
      </c>
      <c r="D113" s="462">
        <f>SUM(D100:D111)</f>
        <v>2156</v>
      </c>
      <c r="E113" s="467">
        <f>(+D113-B113)/B113</f>
        <v>4.6403712296983759E-4</v>
      </c>
      <c r="F113" s="467">
        <f>(+D113-C113)/C113</f>
        <v>5.1707317073170729E-2</v>
      </c>
      <c r="H113" s="462">
        <f>SUM(H100:H112)</f>
        <v>1707</v>
      </c>
      <c r="I113" s="462">
        <f>SUM(I100:I112)</f>
        <v>1785</v>
      </c>
      <c r="J113" s="462">
        <f>SUM(J100:J112)</f>
        <v>1845</v>
      </c>
      <c r="K113" s="467">
        <f>(+J113-H113)/H113</f>
        <v>8.0843585237258347E-2</v>
      </c>
      <c r="L113" s="467">
        <f>(+J113-I113)/I113</f>
        <v>3.3613445378151259E-2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2156</v>
      </c>
      <c r="R113" s="467">
        <f>(+Q113-O113)/O113</f>
        <v>-9.6395641240569985E-2</v>
      </c>
      <c r="S113" s="467">
        <f>(+Q113-P113)/P113</f>
        <v>-5.7692307692307696E-2</v>
      </c>
      <c r="U113" s="462">
        <f>SUM(U100:U112)</f>
        <v>2011</v>
      </c>
      <c r="V113" s="462">
        <f>SUM(V100:V112)</f>
        <v>2144</v>
      </c>
      <c r="W113" s="462">
        <f>SUM(W100:W112)</f>
        <v>1845</v>
      </c>
      <c r="X113" s="467">
        <f>(+W113-U113)/U113</f>
        <v>-8.2545997016409745E-2</v>
      </c>
      <c r="Y113" s="467">
        <f>(+W113-V113)/V113</f>
        <v>-0.1394589552238806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44511</v>
      </c>
      <c r="G116" s="465" t="s">
        <v>3</v>
      </c>
      <c r="N116" s="461">
        <f ca="1">TODAY()</f>
        <v>44511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4797</v>
      </c>
      <c r="E118" s="2" t="s">
        <v>4798</v>
      </c>
      <c r="F118" s="2" t="s">
        <v>4799</v>
      </c>
      <c r="H118" s="2" t="s">
        <v>3262</v>
      </c>
      <c r="I118" s="2" t="s">
        <v>4044</v>
      </c>
      <c r="J118" s="2" t="s">
        <v>4800</v>
      </c>
      <c r="K118" s="2" t="s">
        <v>4798</v>
      </c>
      <c r="L118" s="2" t="s">
        <v>4801</v>
      </c>
      <c r="O118" s="2" t="s">
        <v>3261</v>
      </c>
      <c r="P118" s="2" t="s">
        <v>4042</v>
      </c>
      <c r="Q118" s="2" t="s">
        <v>4797</v>
      </c>
      <c r="R118" s="2" t="s">
        <v>4798</v>
      </c>
      <c r="S118" s="2" t="s">
        <v>4799</v>
      </c>
      <c r="U118" s="2" t="s">
        <v>3262</v>
      </c>
      <c r="V118" s="2" t="s">
        <v>4044</v>
      </c>
      <c r="W118" s="2" t="s">
        <v>4800</v>
      </c>
      <c r="X118" s="2" t="s">
        <v>4798</v>
      </c>
      <c r="Y118" s="2" t="s">
        <v>4801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28" si="52">(+D119-B119)/B119</f>
        <v>-2.4390243902439025E-2</v>
      </c>
      <c r="F119" s="467">
        <f t="shared" ref="F119:F128" si="53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28" si="54">(+J119-H119)/H119</f>
        <v>3.0864197530864196E-2</v>
      </c>
      <c r="L119" s="467">
        <f t="shared" ref="L119:L128" si="55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52"/>
        <v>-0.1326530612244898</v>
      </c>
      <c r="F120" s="467">
        <f t="shared" si="53"/>
        <v>-0.3359375</v>
      </c>
      <c r="H120" s="462">
        <v>159</v>
      </c>
      <c r="I120" s="462">
        <v>133</v>
      </c>
      <c r="J120" s="462">
        <v>185</v>
      </c>
      <c r="K120" s="467">
        <f t="shared" si="54"/>
        <v>0.16352201257861634</v>
      </c>
      <c r="L120" s="467">
        <f t="shared" si="55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6">(+Q120-O120)/O120</f>
        <v>-0.1326530612244898</v>
      </c>
      <c r="S120" s="467">
        <f t="shared" ref="S120:S130" si="57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8">(+W120-U120)/U120</f>
        <v>0.16352201257861634</v>
      </c>
      <c r="Y120" s="467">
        <f t="shared" ref="Y120:Y130" si="59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52"/>
        <v>-7.1684587813620068E-2</v>
      </c>
      <c r="F121" s="467">
        <f t="shared" si="53"/>
        <v>-0.19062499999999999</v>
      </c>
      <c r="H121" s="462">
        <v>166</v>
      </c>
      <c r="I121" s="462">
        <v>210</v>
      </c>
      <c r="J121" s="462">
        <v>245</v>
      </c>
      <c r="K121" s="467">
        <f t="shared" si="54"/>
        <v>0.4759036144578313</v>
      </c>
      <c r="L121" s="467">
        <f t="shared" si="55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6"/>
        <v>-7.1684587813620068E-2</v>
      </c>
      <c r="S121" s="467">
        <f t="shared" si="57"/>
        <v>-0.19062499999999999</v>
      </c>
      <c r="U121" s="462">
        <v>166</v>
      </c>
      <c r="V121" s="462">
        <v>210</v>
      </c>
      <c r="W121" s="462">
        <v>245</v>
      </c>
      <c r="X121" s="467">
        <f t="shared" si="58"/>
        <v>0.4759036144578313</v>
      </c>
      <c r="Y121" s="467">
        <f t="shared" si="59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52"/>
        <v>-9.5490716180371346E-2</v>
      </c>
      <c r="F122" s="467">
        <f t="shared" si="53"/>
        <v>0.51555555555555554</v>
      </c>
      <c r="H122" s="11">
        <v>220</v>
      </c>
      <c r="I122" s="11">
        <v>197</v>
      </c>
      <c r="J122" s="11">
        <v>252</v>
      </c>
      <c r="K122" s="467">
        <f t="shared" si="54"/>
        <v>0.14545454545454545</v>
      </c>
      <c r="L122" s="467">
        <f t="shared" si="55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6"/>
        <v>-9.5490716180371346E-2</v>
      </c>
      <c r="S122" s="467">
        <f t="shared" si="57"/>
        <v>0.51555555555555554</v>
      </c>
      <c r="U122" s="11">
        <v>220</v>
      </c>
      <c r="V122" s="11">
        <v>197</v>
      </c>
      <c r="W122" s="11">
        <v>252</v>
      </c>
      <c r="X122" s="467">
        <f t="shared" si="58"/>
        <v>0.14545454545454545</v>
      </c>
      <c r="Y122" s="467">
        <f t="shared" si="59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52"/>
        <v>-2.9023746701846966E-2</v>
      </c>
      <c r="F123" s="467">
        <f t="shared" si="53"/>
        <v>0.26027397260273971</v>
      </c>
      <c r="H123" s="11">
        <v>302</v>
      </c>
      <c r="I123" s="11">
        <v>221</v>
      </c>
      <c r="J123" s="11">
        <v>257</v>
      </c>
      <c r="K123" s="467">
        <f t="shared" si="54"/>
        <v>-0.1490066225165563</v>
      </c>
      <c r="L123" s="467">
        <f t="shared" si="55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6"/>
        <v>-2.9023746701846966E-2</v>
      </c>
      <c r="S123" s="467">
        <f t="shared" si="57"/>
        <v>0.26027397260273971</v>
      </c>
      <c r="U123" s="11">
        <v>302</v>
      </c>
      <c r="V123" s="11">
        <v>221</v>
      </c>
      <c r="W123" s="11">
        <v>257</v>
      </c>
      <c r="X123" s="467">
        <f t="shared" si="58"/>
        <v>-0.1490066225165563</v>
      </c>
      <c r="Y123" s="467">
        <f t="shared" si="59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52"/>
        <v>4.8469387755102039E-2</v>
      </c>
      <c r="F124" s="467">
        <f t="shared" si="53"/>
        <v>0.21238938053097345</v>
      </c>
      <c r="H124" s="11">
        <v>279</v>
      </c>
      <c r="I124" s="11">
        <v>272</v>
      </c>
      <c r="J124" s="11">
        <v>350</v>
      </c>
      <c r="K124" s="467">
        <f t="shared" si="54"/>
        <v>0.25448028673835127</v>
      </c>
      <c r="L124" s="467">
        <f t="shared" si="55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6"/>
        <v>4.8469387755102039E-2</v>
      </c>
      <c r="S124" s="467">
        <f t="shared" si="57"/>
        <v>0.21238938053097345</v>
      </c>
      <c r="U124" s="11">
        <v>279</v>
      </c>
      <c r="V124" s="11">
        <v>272</v>
      </c>
      <c r="W124" s="11">
        <v>350</v>
      </c>
      <c r="X124" s="467">
        <f t="shared" si="58"/>
        <v>0.25448028673835127</v>
      </c>
      <c r="Y124" s="467">
        <f t="shared" si="59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52"/>
        <v>2.313624678663239E-2</v>
      </c>
      <c r="F125" s="467">
        <f t="shared" si="53"/>
        <v>4.4619422572178477E-2</v>
      </c>
      <c r="H125" s="11">
        <v>266</v>
      </c>
      <c r="I125" s="11">
        <v>323</v>
      </c>
      <c r="J125" s="11">
        <v>332</v>
      </c>
      <c r="K125" s="467">
        <f t="shared" si="54"/>
        <v>0.24812030075187969</v>
      </c>
      <c r="L125" s="467">
        <f t="shared" si="55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6"/>
        <v>2.313624678663239E-2</v>
      </c>
      <c r="S125" s="467">
        <f t="shared" si="57"/>
        <v>4.4619422572178477E-2</v>
      </c>
      <c r="U125" s="11">
        <v>266</v>
      </c>
      <c r="V125" s="11">
        <v>323</v>
      </c>
      <c r="W125" s="11">
        <v>332</v>
      </c>
      <c r="X125" s="467">
        <f t="shared" si="58"/>
        <v>0.24812030075187969</v>
      </c>
      <c r="Y125" s="467">
        <f t="shared" si="59"/>
        <v>2.7863777089783281E-2</v>
      </c>
    </row>
    <row r="126" spans="1:25" ht="12.75" customHeight="1" x14ac:dyDescent="0.2">
      <c r="A126" s="462" t="s">
        <v>105</v>
      </c>
      <c r="B126" s="11">
        <v>350</v>
      </c>
      <c r="C126" s="11">
        <v>389</v>
      </c>
      <c r="D126" s="11">
        <v>410</v>
      </c>
      <c r="E126" s="467">
        <f t="shared" si="52"/>
        <v>0.17142857142857143</v>
      </c>
      <c r="F126" s="467">
        <f t="shared" si="53"/>
        <v>5.3984575835475578E-2</v>
      </c>
      <c r="H126" s="11">
        <v>290</v>
      </c>
      <c r="I126" s="11">
        <v>306</v>
      </c>
      <c r="J126" s="11">
        <v>302</v>
      </c>
      <c r="K126" s="467">
        <f t="shared" si="54"/>
        <v>4.1379310344827586E-2</v>
      </c>
      <c r="L126" s="467">
        <f t="shared" si="55"/>
        <v>-1.3071895424836602E-2</v>
      </c>
      <c r="N126" s="462" t="s">
        <v>105</v>
      </c>
      <c r="O126" s="11">
        <v>350</v>
      </c>
      <c r="P126" s="11">
        <v>389</v>
      </c>
      <c r="Q126" s="11">
        <v>410</v>
      </c>
      <c r="R126" s="467">
        <f t="shared" si="56"/>
        <v>0.17142857142857143</v>
      </c>
      <c r="S126" s="467">
        <f t="shared" si="57"/>
        <v>5.3984575835475578E-2</v>
      </c>
      <c r="U126" s="11">
        <v>290</v>
      </c>
      <c r="V126" s="11">
        <v>306</v>
      </c>
      <c r="W126" s="11">
        <v>302</v>
      </c>
      <c r="X126" s="467">
        <f t="shared" si="58"/>
        <v>4.1379310344827586E-2</v>
      </c>
      <c r="Y126" s="467">
        <f t="shared" si="59"/>
        <v>-1.3071895424836602E-2</v>
      </c>
    </row>
    <row r="127" spans="1:25" ht="12.75" customHeight="1" x14ac:dyDescent="0.2">
      <c r="A127" s="466" t="s">
        <v>106</v>
      </c>
      <c r="B127" s="11">
        <v>320</v>
      </c>
      <c r="C127" s="11">
        <v>355</v>
      </c>
      <c r="D127" s="11">
        <v>399</v>
      </c>
      <c r="E127" s="467">
        <f t="shared" si="52"/>
        <v>0.24687500000000001</v>
      </c>
      <c r="F127" s="467">
        <f t="shared" si="53"/>
        <v>0.12394366197183099</v>
      </c>
      <c r="H127" s="11">
        <v>277</v>
      </c>
      <c r="I127" s="11">
        <v>332</v>
      </c>
      <c r="J127" s="11">
        <v>327</v>
      </c>
      <c r="K127" s="467">
        <f t="shared" si="54"/>
        <v>0.18050541516245489</v>
      </c>
      <c r="L127" s="467">
        <f t="shared" si="55"/>
        <v>-1.5060240963855422E-2</v>
      </c>
      <c r="N127" s="466" t="s">
        <v>106</v>
      </c>
      <c r="O127" s="11">
        <v>320</v>
      </c>
      <c r="P127" s="11">
        <v>355</v>
      </c>
      <c r="Q127" s="11">
        <v>399</v>
      </c>
      <c r="R127" s="467">
        <f t="shared" si="56"/>
        <v>0.24687500000000001</v>
      </c>
      <c r="S127" s="467">
        <f t="shared" si="57"/>
        <v>0.12394366197183099</v>
      </c>
      <c r="U127" s="11">
        <v>277</v>
      </c>
      <c r="V127" s="11">
        <v>332</v>
      </c>
      <c r="W127" s="11">
        <v>327</v>
      </c>
      <c r="X127" s="467">
        <f t="shared" si="58"/>
        <v>0.18050541516245489</v>
      </c>
      <c r="Y127" s="467">
        <f t="shared" si="59"/>
        <v>-1.5060240963855422E-2</v>
      </c>
    </row>
    <row r="128" spans="1:25" ht="12.75" customHeight="1" x14ac:dyDescent="0.2">
      <c r="A128" s="462" t="s">
        <v>107</v>
      </c>
      <c r="B128" s="11">
        <v>335</v>
      </c>
      <c r="C128" s="11">
        <v>328</v>
      </c>
      <c r="D128" s="11">
        <v>341</v>
      </c>
      <c r="E128" s="467">
        <f t="shared" si="52"/>
        <v>1.7910447761194031E-2</v>
      </c>
      <c r="F128" s="467">
        <f t="shared" si="53"/>
        <v>3.9634146341463415E-2</v>
      </c>
      <c r="H128" s="11">
        <v>227</v>
      </c>
      <c r="I128" s="11">
        <v>361</v>
      </c>
      <c r="J128" s="11">
        <v>300</v>
      </c>
      <c r="K128" s="467">
        <f t="shared" si="54"/>
        <v>0.32158590308370044</v>
      </c>
      <c r="L128" s="467">
        <f t="shared" si="55"/>
        <v>-0.16897506925207756</v>
      </c>
      <c r="N128" s="462" t="s">
        <v>107</v>
      </c>
      <c r="O128" s="11">
        <v>335</v>
      </c>
      <c r="P128" s="11">
        <v>328</v>
      </c>
      <c r="Q128" s="11">
        <v>341</v>
      </c>
      <c r="R128" s="467">
        <f t="shared" si="56"/>
        <v>1.7910447761194031E-2</v>
      </c>
      <c r="S128" s="467">
        <f t="shared" si="57"/>
        <v>3.9634146341463415E-2</v>
      </c>
      <c r="U128" s="11">
        <v>227</v>
      </c>
      <c r="V128" s="11">
        <v>361</v>
      </c>
      <c r="W128" s="11">
        <v>300</v>
      </c>
      <c r="X128" s="467">
        <f t="shared" si="58"/>
        <v>0.32158590308370044</v>
      </c>
      <c r="Y128" s="467">
        <f t="shared" si="59"/>
        <v>-0.16897506925207756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56"/>
        <v>-1</v>
      </c>
      <c r="S129" s="467">
        <f t="shared" si="57"/>
        <v>-1</v>
      </c>
      <c r="U129" s="11">
        <v>198</v>
      </c>
      <c r="V129" s="11">
        <v>285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6"/>
        <v>-1</v>
      </c>
      <c r="S130" s="451">
        <f t="shared" si="57"/>
        <v>-1</v>
      </c>
      <c r="T130"/>
      <c r="U130" s="11">
        <v>216</v>
      </c>
      <c r="V130" s="11">
        <v>247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3222</v>
      </c>
      <c r="C132" s="462">
        <f>SUM(C119:C130)</f>
        <v>3086</v>
      </c>
      <c r="D132" s="462">
        <f>SUM(D119:D130)</f>
        <v>3297</v>
      </c>
      <c r="E132" s="467">
        <f>(+D132-B132)/B132</f>
        <v>2.3277467411545624E-2</v>
      </c>
      <c r="F132" s="467">
        <f>(+D132-C132)/C132</f>
        <v>6.8373298768632532E-2</v>
      </c>
      <c r="H132" s="462">
        <f>SUM(H119:H131)</f>
        <v>2348</v>
      </c>
      <c r="I132" s="462">
        <f>SUM(I119:I131)</f>
        <v>2520</v>
      </c>
      <c r="J132" s="462">
        <f>SUM(J119:J131)</f>
        <v>2717</v>
      </c>
      <c r="K132" s="467">
        <f>(+J132-H132)/H132</f>
        <v>0.1571550255536627</v>
      </c>
      <c r="L132" s="467">
        <f>(+J132-I132)/I132</f>
        <v>7.8174603174603174E-2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3297</v>
      </c>
      <c r="R132" s="467">
        <f>(+Q132-O132)/O132</f>
        <v>-7.3355817875210796E-2</v>
      </c>
      <c r="S132" s="467">
        <f>(+Q132-P132)/P132</f>
        <v>-5.6382369776760158E-2</v>
      </c>
      <c r="U132" s="462">
        <f>SUM(U119:U131)</f>
        <v>2762</v>
      </c>
      <c r="V132" s="462">
        <f>SUM(V119:V131)</f>
        <v>3052</v>
      </c>
      <c r="W132" s="462">
        <f>SUM(W119:W131)</f>
        <v>2717</v>
      </c>
      <c r="X132" s="467">
        <f>(+W132-U132)/U132</f>
        <v>-1.6292541636495295E-2</v>
      </c>
      <c r="Y132" s="467">
        <f>(+W132-V132)/V132</f>
        <v>-0.10976408912188729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4797</v>
      </c>
      <c r="E137" s="2" t="s">
        <v>4798</v>
      </c>
      <c r="F137" s="2" t="s">
        <v>4799</v>
      </c>
      <c r="H137" s="2" t="s">
        <v>3262</v>
      </c>
      <c r="I137" s="2" t="s">
        <v>4044</v>
      </c>
      <c r="J137" s="2" t="s">
        <v>4800</v>
      </c>
      <c r="K137" s="2" t="s">
        <v>4798</v>
      </c>
      <c r="L137" s="2" t="s">
        <v>4801</v>
      </c>
      <c r="O137" s="2" t="s">
        <v>3261</v>
      </c>
      <c r="P137" s="2" t="s">
        <v>4042</v>
      </c>
      <c r="Q137" s="2" t="s">
        <v>4797</v>
      </c>
      <c r="R137" s="2" t="s">
        <v>4798</v>
      </c>
      <c r="S137" s="2" t="s">
        <v>4799</v>
      </c>
      <c r="U137" s="2" t="s">
        <v>3262</v>
      </c>
      <c r="V137" s="2" t="s">
        <v>4044</v>
      </c>
      <c r="W137" s="2" t="s">
        <v>4800</v>
      </c>
      <c r="X137" s="2" t="s">
        <v>4798</v>
      </c>
      <c r="Y137" s="2" t="s">
        <v>4801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7" si="60">(+D138-B138)/B138</f>
        <v>-0.22162162162162163</v>
      </c>
      <c r="F138" s="467">
        <f t="shared" ref="F138:F147" si="61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7" si="62">(+J138-H138)/H138</f>
        <v>0.22018348623853212</v>
      </c>
      <c r="L138" s="467">
        <f t="shared" ref="L138:L147" si="63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60"/>
        <v>-0.32183908045977011</v>
      </c>
      <c r="F139" s="467">
        <f t="shared" si="61"/>
        <v>-0.38860103626943004</v>
      </c>
      <c r="H139" s="462">
        <v>122</v>
      </c>
      <c r="I139" s="462">
        <v>133</v>
      </c>
      <c r="J139" s="462">
        <v>157</v>
      </c>
      <c r="K139" s="467">
        <f t="shared" si="62"/>
        <v>0.28688524590163933</v>
      </c>
      <c r="L139" s="467">
        <f t="shared" si="63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4">(+Q139-O139)/O139</f>
        <v>-0.32183908045977011</v>
      </c>
      <c r="S139" s="467">
        <f t="shared" ref="S139:S149" si="65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6">(+W139-U139)/U139</f>
        <v>0.28688524590163933</v>
      </c>
      <c r="Y139" s="467">
        <f t="shared" ref="Y139:Y149" si="67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60"/>
        <v>-0.18345323741007194</v>
      </c>
      <c r="F140" s="467">
        <f t="shared" si="61"/>
        <v>-0.14661654135338345</v>
      </c>
      <c r="H140" s="462">
        <v>180</v>
      </c>
      <c r="I140" s="462">
        <v>177</v>
      </c>
      <c r="J140" s="462">
        <v>169</v>
      </c>
      <c r="K140" s="467">
        <f t="shared" si="62"/>
        <v>-6.1111111111111109E-2</v>
      </c>
      <c r="L140" s="467">
        <f t="shared" si="63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4"/>
        <v>-0.18345323741007194</v>
      </c>
      <c r="S140" s="467">
        <f t="shared" si="65"/>
        <v>-0.14661654135338345</v>
      </c>
      <c r="U140" s="462">
        <v>180</v>
      </c>
      <c r="V140" s="462">
        <v>177</v>
      </c>
      <c r="W140" s="462">
        <v>169</v>
      </c>
      <c r="X140" s="467">
        <f t="shared" si="66"/>
        <v>-6.1111111111111109E-2</v>
      </c>
      <c r="Y140" s="467">
        <f t="shared" si="67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60"/>
        <v>-0.125</v>
      </c>
      <c r="F141" s="467">
        <f t="shared" si="61"/>
        <v>0.28773584905660377</v>
      </c>
      <c r="H141" s="11">
        <v>193</v>
      </c>
      <c r="I141" s="11">
        <v>179</v>
      </c>
      <c r="J141" s="11">
        <v>189</v>
      </c>
      <c r="K141" s="467">
        <f t="shared" si="62"/>
        <v>-2.072538860103627E-2</v>
      </c>
      <c r="L141" s="467">
        <f t="shared" si="63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4"/>
        <v>-0.125</v>
      </c>
      <c r="S141" s="467">
        <f t="shared" si="65"/>
        <v>0.28773584905660377</v>
      </c>
      <c r="U141" s="11">
        <v>193</v>
      </c>
      <c r="V141" s="11">
        <v>179</v>
      </c>
      <c r="W141" s="11">
        <v>189</v>
      </c>
      <c r="X141" s="467">
        <f t="shared" si="66"/>
        <v>-2.072538860103627E-2</v>
      </c>
      <c r="Y141" s="467">
        <f t="shared" si="67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60"/>
        <v>-0.11428571428571428</v>
      </c>
      <c r="F142" s="467">
        <f t="shared" si="61"/>
        <v>0.19742489270386265</v>
      </c>
      <c r="H142" s="11">
        <v>264</v>
      </c>
      <c r="I142" s="11">
        <v>170</v>
      </c>
      <c r="J142" s="11">
        <v>211</v>
      </c>
      <c r="K142" s="467">
        <f t="shared" si="62"/>
        <v>-0.20075757575757575</v>
      </c>
      <c r="L142" s="467">
        <f t="shared" si="63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4"/>
        <v>-0.11428571428571428</v>
      </c>
      <c r="S142" s="467">
        <f t="shared" si="65"/>
        <v>0.19742489270386265</v>
      </c>
      <c r="U142" s="11">
        <v>264</v>
      </c>
      <c r="V142" s="11">
        <v>170</v>
      </c>
      <c r="W142" s="11">
        <v>211</v>
      </c>
      <c r="X142" s="467">
        <f t="shared" si="66"/>
        <v>-0.20075757575757575</v>
      </c>
      <c r="Y142" s="467">
        <f t="shared" si="67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60"/>
        <v>0.13907284768211919</v>
      </c>
      <c r="F143" s="467">
        <f t="shared" si="61"/>
        <v>0.14666666666666667</v>
      </c>
      <c r="H143" s="11">
        <v>228</v>
      </c>
      <c r="I143" s="11">
        <v>227</v>
      </c>
      <c r="J143" s="11">
        <v>289</v>
      </c>
      <c r="K143" s="467">
        <f t="shared" si="62"/>
        <v>0.26754385964912281</v>
      </c>
      <c r="L143" s="467">
        <f t="shared" si="63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4"/>
        <v>0.13907284768211919</v>
      </c>
      <c r="S143" s="467">
        <f t="shared" si="65"/>
        <v>0.14666666666666667</v>
      </c>
      <c r="U143" s="11">
        <v>228</v>
      </c>
      <c r="V143" s="11">
        <v>227</v>
      </c>
      <c r="W143" s="11">
        <v>289</v>
      </c>
      <c r="X143" s="467">
        <f t="shared" si="66"/>
        <v>0.26754385964912281</v>
      </c>
      <c r="Y143" s="467">
        <f t="shared" si="67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60"/>
        <v>-3.888888888888889E-2</v>
      </c>
      <c r="F144" s="467">
        <f t="shared" si="61"/>
        <v>0.19310344827586207</v>
      </c>
      <c r="H144" s="11">
        <v>242</v>
      </c>
      <c r="I144" s="11">
        <v>292</v>
      </c>
      <c r="J144" s="11">
        <v>270</v>
      </c>
      <c r="K144" s="467">
        <f t="shared" si="62"/>
        <v>0.11570247933884298</v>
      </c>
      <c r="L144" s="467">
        <f t="shared" si="63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4"/>
        <v>-3.888888888888889E-2</v>
      </c>
      <c r="S144" s="467">
        <f t="shared" si="65"/>
        <v>0.19310344827586207</v>
      </c>
      <c r="U144" s="11">
        <v>242</v>
      </c>
      <c r="V144" s="11">
        <v>292</v>
      </c>
      <c r="W144" s="11">
        <v>270</v>
      </c>
      <c r="X144" s="467">
        <f t="shared" si="66"/>
        <v>0.11570247933884298</v>
      </c>
      <c r="Y144" s="467">
        <f t="shared" si="67"/>
        <v>-7.5342465753424653E-2</v>
      </c>
    </row>
    <row r="145" spans="1:25" ht="12.75" customHeight="1" x14ac:dyDescent="0.2">
      <c r="A145" s="462" t="s">
        <v>105</v>
      </c>
      <c r="B145" s="11">
        <v>317</v>
      </c>
      <c r="C145" s="11">
        <v>282</v>
      </c>
      <c r="D145" s="11">
        <v>303</v>
      </c>
      <c r="E145" s="467">
        <f t="shared" si="60"/>
        <v>-4.4164037854889593E-2</v>
      </c>
      <c r="F145" s="467">
        <f t="shared" si="61"/>
        <v>7.4468085106382975E-2</v>
      </c>
      <c r="H145" s="11">
        <v>276</v>
      </c>
      <c r="I145" s="11">
        <v>271</v>
      </c>
      <c r="J145" s="11">
        <v>273</v>
      </c>
      <c r="K145" s="467">
        <f t="shared" si="62"/>
        <v>-1.0869565217391304E-2</v>
      </c>
      <c r="L145" s="467">
        <f t="shared" si="63"/>
        <v>7.3800738007380072E-3</v>
      </c>
      <c r="N145" s="462" t="s">
        <v>105</v>
      </c>
      <c r="O145" s="11">
        <v>317</v>
      </c>
      <c r="P145" s="11">
        <v>282</v>
      </c>
      <c r="Q145" s="11">
        <v>303</v>
      </c>
      <c r="R145" s="467">
        <f t="shared" si="64"/>
        <v>-4.4164037854889593E-2</v>
      </c>
      <c r="S145" s="467">
        <f t="shared" si="65"/>
        <v>7.4468085106382975E-2</v>
      </c>
      <c r="U145" s="11">
        <v>276</v>
      </c>
      <c r="V145" s="11">
        <v>271</v>
      </c>
      <c r="W145" s="11">
        <v>273</v>
      </c>
      <c r="X145" s="467">
        <f t="shared" si="66"/>
        <v>-1.0869565217391304E-2</v>
      </c>
      <c r="Y145" s="467">
        <f t="shared" si="67"/>
        <v>7.3800738007380072E-3</v>
      </c>
    </row>
    <row r="146" spans="1:25" ht="12.75" customHeight="1" x14ac:dyDescent="0.2">
      <c r="A146" s="462" t="s">
        <v>106</v>
      </c>
      <c r="B146" s="11">
        <v>254</v>
      </c>
      <c r="C146" s="11">
        <v>310</v>
      </c>
      <c r="D146" s="11">
        <v>272</v>
      </c>
      <c r="E146" s="467">
        <f t="shared" si="60"/>
        <v>7.0866141732283464E-2</v>
      </c>
      <c r="F146" s="467">
        <f t="shared" si="61"/>
        <v>-0.12258064516129032</v>
      </c>
      <c r="H146" s="11">
        <v>226</v>
      </c>
      <c r="I146" s="11">
        <v>231</v>
      </c>
      <c r="J146" s="11">
        <v>237</v>
      </c>
      <c r="K146" s="467">
        <f t="shared" si="62"/>
        <v>4.8672566371681415E-2</v>
      </c>
      <c r="L146" s="467">
        <f t="shared" si="63"/>
        <v>2.5974025974025976E-2</v>
      </c>
      <c r="N146" s="462" t="s">
        <v>106</v>
      </c>
      <c r="O146" s="11">
        <v>254</v>
      </c>
      <c r="P146" s="11">
        <v>310</v>
      </c>
      <c r="Q146" s="11">
        <v>272</v>
      </c>
      <c r="R146" s="467">
        <f t="shared" si="64"/>
        <v>7.0866141732283464E-2</v>
      </c>
      <c r="S146" s="467">
        <f t="shared" si="65"/>
        <v>-0.12258064516129032</v>
      </c>
      <c r="U146" s="11">
        <v>226</v>
      </c>
      <c r="V146" s="11">
        <v>231</v>
      </c>
      <c r="W146" s="11">
        <v>237</v>
      </c>
      <c r="X146" s="467">
        <f t="shared" si="66"/>
        <v>4.8672566371681415E-2</v>
      </c>
      <c r="Y146" s="467">
        <f t="shared" si="67"/>
        <v>2.5974025974025976E-2</v>
      </c>
    </row>
    <row r="147" spans="1:25" ht="12.75" customHeight="1" x14ac:dyDescent="0.2">
      <c r="A147" s="462" t="s">
        <v>107</v>
      </c>
      <c r="B147" s="11">
        <v>274</v>
      </c>
      <c r="C147" s="11">
        <v>253</v>
      </c>
      <c r="D147" s="11">
        <v>288</v>
      </c>
      <c r="E147" s="467">
        <f t="shared" si="60"/>
        <v>5.1094890510948905E-2</v>
      </c>
      <c r="F147" s="467">
        <f t="shared" si="61"/>
        <v>0.13833992094861661</v>
      </c>
      <c r="H147" s="11">
        <v>201</v>
      </c>
      <c r="I147" s="11">
        <v>240</v>
      </c>
      <c r="J147" s="11">
        <v>231</v>
      </c>
      <c r="K147" s="467">
        <f t="shared" si="62"/>
        <v>0.14925373134328357</v>
      </c>
      <c r="L147" s="467">
        <f t="shared" si="63"/>
        <v>-3.7499999999999999E-2</v>
      </c>
      <c r="N147" s="462" t="s">
        <v>107</v>
      </c>
      <c r="O147" s="11">
        <v>274</v>
      </c>
      <c r="P147" s="11">
        <v>253</v>
      </c>
      <c r="Q147" s="11">
        <v>288</v>
      </c>
      <c r="R147" s="467">
        <f t="shared" si="64"/>
        <v>5.1094890510948905E-2</v>
      </c>
      <c r="S147" s="467">
        <f t="shared" si="65"/>
        <v>0.13833992094861661</v>
      </c>
      <c r="U147" s="11">
        <v>201</v>
      </c>
      <c r="V147" s="11">
        <v>240</v>
      </c>
      <c r="W147" s="11">
        <v>231</v>
      </c>
      <c r="X147" s="467">
        <f t="shared" si="66"/>
        <v>0.14925373134328357</v>
      </c>
      <c r="Y147" s="467">
        <f t="shared" si="67"/>
        <v>-3.7499999999999999E-2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64"/>
        <v>-1</v>
      </c>
      <c r="S148" s="467">
        <f t="shared" si="65"/>
        <v>-1</v>
      </c>
      <c r="U148" s="11">
        <v>180</v>
      </c>
      <c r="V148" s="11">
        <v>220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4"/>
        <v>-1</v>
      </c>
      <c r="S149" s="451">
        <f t="shared" si="65"/>
        <v>-1</v>
      </c>
      <c r="T149"/>
      <c r="U149" s="11">
        <v>159</v>
      </c>
      <c r="V149" s="11">
        <v>214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2771</v>
      </c>
      <c r="C151" s="462">
        <f>SUM(C138:C149)</f>
        <v>2526</v>
      </c>
      <c r="D151" s="462">
        <f>SUM(D138:D149)</f>
        <v>2594</v>
      </c>
      <c r="E151" s="467">
        <f>(+D151-B151)/B151</f>
        <v>-6.3875857091302779E-2</v>
      </c>
      <c r="F151" s="467">
        <f>(+D151-C151)/C151</f>
        <v>2.6920031670625493E-2</v>
      </c>
      <c r="H151" s="462">
        <f>SUM(H138:H149)</f>
        <v>2041</v>
      </c>
      <c r="I151" s="462">
        <f>SUM(I138:I149)</f>
        <v>2037</v>
      </c>
      <c r="J151" s="462">
        <f>SUM(J138:J149)</f>
        <v>2159</v>
      </c>
      <c r="K151" s="467">
        <f>(+J151-H151)/H151</f>
        <v>5.7814796668299855E-2</v>
      </c>
      <c r="L151" s="467">
        <f>(+J151-I151)/I151</f>
        <v>5.9891998036327936E-2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2594</v>
      </c>
      <c r="R151" s="467">
        <f>(+Q151-O151)/O151</f>
        <v>-0.15311785830884753</v>
      </c>
      <c r="S151" s="467">
        <f>(+Q151-P151)/P151</f>
        <v>-8.7583538515652481E-2</v>
      </c>
      <c r="U151" s="462">
        <f>SUM(U138:U149)</f>
        <v>2380</v>
      </c>
      <c r="V151" s="462">
        <f>SUM(V138:V149)</f>
        <v>2471</v>
      </c>
      <c r="W151" s="462">
        <f>SUM(W138:W149)</f>
        <v>2159</v>
      </c>
      <c r="X151" s="467">
        <f>(+W151-U151)/U151</f>
        <v>-9.285714285714286E-2</v>
      </c>
      <c r="Y151" s="467">
        <f>(+W151-V151)/V151</f>
        <v>-0.12626467017401863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44511</v>
      </c>
      <c r="F155" s="468" t="s">
        <v>117</v>
      </c>
      <c r="G155" s="468"/>
      <c r="N155" s="461">
        <f ca="1">TODAY()</f>
        <v>44511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4797</v>
      </c>
      <c r="E158" s="2" t="s">
        <v>4798</v>
      </c>
      <c r="F158" s="2" t="s">
        <v>4799</v>
      </c>
      <c r="H158" s="2" t="s">
        <v>3262</v>
      </c>
      <c r="I158" s="2" t="s">
        <v>4044</v>
      </c>
      <c r="J158" s="2" t="s">
        <v>4800</v>
      </c>
      <c r="K158" s="2" t="s">
        <v>4798</v>
      </c>
      <c r="L158" s="2" t="s">
        <v>4801</v>
      </c>
      <c r="O158" s="2" t="s">
        <v>3261</v>
      </c>
      <c r="P158" s="2" t="s">
        <v>4042</v>
      </c>
      <c r="Q158" s="2" t="s">
        <v>4797</v>
      </c>
      <c r="R158" s="2" t="s">
        <v>4798</v>
      </c>
      <c r="S158" s="2" t="s">
        <v>4799</v>
      </c>
      <c r="U158" s="2" t="s">
        <v>3262</v>
      </c>
      <c r="V158" s="2" t="s">
        <v>4044</v>
      </c>
      <c r="W158" s="2" t="s">
        <v>4800</v>
      </c>
      <c r="X158" s="2" t="s">
        <v>4798</v>
      </c>
      <c r="Y158" s="2" t="s">
        <v>4801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68" si="68">(+D159-B159)/B159</f>
        <v>-0.16352201257861634</v>
      </c>
      <c r="F159" s="467">
        <f t="shared" ref="F159:F168" si="69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68" si="70">(+J159-H159)/H159</f>
        <v>0.26250000000000001</v>
      </c>
      <c r="L159" s="467">
        <f t="shared" ref="L159:L168" si="71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8"/>
        <v>-0.17088607594936708</v>
      </c>
      <c r="F160" s="467">
        <f t="shared" si="69"/>
        <v>-0.30687830687830686</v>
      </c>
      <c r="H160" s="462">
        <v>99</v>
      </c>
      <c r="I160" s="462">
        <v>99</v>
      </c>
      <c r="J160" s="462">
        <v>111</v>
      </c>
      <c r="K160" s="467">
        <f t="shared" si="70"/>
        <v>0.12121212121212122</v>
      </c>
      <c r="L160" s="467">
        <f t="shared" si="71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72">(+Q160-O160)/O160</f>
        <v>-0.17088607594936708</v>
      </c>
      <c r="S160" s="467">
        <f t="shared" ref="S160:S170" si="73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4">(+W160-U160)/U160</f>
        <v>0.12121212121212122</v>
      </c>
      <c r="Y160" s="467">
        <f t="shared" ref="Y160:Y170" si="75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8"/>
        <v>-0.21052631578947367</v>
      </c>
      <c r="F161" s="467">
        <f t="shared" si="69"/>
        <v>-0.20289855072463769</v>
      </c>
      <c r="H161" s="462">
        <v>122</v>
      </c>
      <c r="I161" s="462">
        <v>127</v>
      </c>
      <c r="J161" s="462">
        <v>132</v>
      </c>
      <c r="K161" s="467">
        <f t="shared" si="70"/>
        <v>8.1967213114754092E-2</v>
      </c>
      <c r="L161" s="467">
        <f t="shared" si="71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72"/>
        <v>-0.21052631578947367</v>
      </c>
      <c r="S161" s="467">
        <f t="shared" si="73"/>
        <v>-0.20289855072463769</v>
      </c>
      <c r="U161" s="462">
        <v>122</v>
      </c>
      <c r="V161" s="462">
        <v>127</v>
      </c>
      <c r="W161" s="462">
        <v>132</v>
      </c>
      <c r="X161" s="467">
        <f t="shared" si="74"/>
        <v>8.1967213114754092E-2</v>
      </c>
      <c r="Y161" s="467">
        <f t="shared" si="75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8"/>
        <v>-0.18796992481203006</v>
      </c>
      <c r="F162" s="467">
        <f t="shared" si="69"/>
        <v>0.56521739130434778</v>
      </c>
      <c r="H162" s="11">
        <v>147</v>
      </c>
      <c r="I162" s="11">
        <v>103</v>
      </c>
      <c r="J162" s="11">
        <v>155</v>
      </c>
      <c r="K162" s="467">
        <f t="shared" si="70"/>
        <v>5.4421768707482991E-2</v>
      </c>
      <c r="L162" s="467">
        <f t="shared" si="71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72"/>
        <v>-0.18796992481203006</v>
      </c>
      <c r="S162" s="467">
        <f t="shared" si="73"/>
        <v>0.56521739130434778</v>
      </c>
      <c r="U162" s="11">
        <v>147</v>
      </c>
      <c r="V162" s="11">
        <v>103</v>
      </c>
      <c r="W162" s="11">
        <v>155</v>
      </c>
      <c r="X162" s="467">
        <f t="shared" si="74"/>
        <v>5.4421768707482991E-2</v>
      </c>
      <c r="Y162" s="467">
        <f t="shared" si="75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8"/>
        <v>-5.0583657587548639E-2</v>
      </c>
      <c r="F163" s="467">
        <f t="shared" si="69"/>
        <v>0.31182795698924731</v>
      </c>
      <c r="H163" s="11">
        <v>222</v>
      </c>
      <c r="I163" s="11">
        <v>129</v>
      </c>
      <c r="J163" s="11">
        <v>185</v>
      </c>
      <c r="K163" s="467">
        <f t="shared" si="70"/>
        <v>-0.16666666666666666</v>
      </c>
      <c r="L163" s="467">
        <f t="shared" si="71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72"/>
        <v>-5.0583657587548639E-2</v>
      </c>
      <c r="S163" s="467">
        <f t="shared" si="73"/>
        <v>0.31182795698924731</v>
      </c>
      <c r="U163" s="11">
        <v>222</v>
      </c>
      <c r="V163" s="11">
        <v>129</v>
      </c>
      <c r="W163" s="11">
        <v>185</v>
      </c>
      <c r="X163" s="467">
        <f t="shared" si="74"/>
        <v>-0.16666666666666666</v>
      </c>
      <c r="Y163" s="467">
        <f t="shared" si="75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8"/>
        <v>-6.3241106719367585E-2</v>
      </c>
      <c r="F164" s="467">
        <f t="shared" si="69"/>
        <v>0</v>
      </c>
      <c r="H164" s="11">
        <v>185</v>
      </c>
      <c r="I164" s="11">
        <v>203</v>
      </c>
      <c r="J164" s="11">
        <v>216</v>
      </c>
      <c r="K164" s="467">
        <f t="shared" si="70"/>
        <v>0.16756756756756758</v>
      </c>
      <c r="L164" s="467">
        <f t="shared" si="71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72"/>
        <v>-6.3241106719367585E-2</v>
      </c>
      <c r="S164" s="467">
        <f t="shared" si="73"/>
        <v>0</v>
      </c>
      <c r="U164" s="11">
        <v>185</v>
      </c>
      <c r="V164" s="11">
        <v>203</v>
      </c>
      <c r="W164" s="11">
        <v>216</v>
      </c>
      <c r="X164" s="467">
        <f t="shared" si="74"/>
        <v>0.16756756756756758</v>
      </c>
      <c r="Y164" s="467">
        <f t="shared" si="75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8"/>
        <v>-2.6615969581749048E-2</v>
      </c>
      <c r="F165" s="467">
        <f t="shared" si="69"/>
        <v>3.9215686274509803E-3</v>
      </c>
      <c r="H165" s="11">
        <v>186</v>
      </c>
      <c r="I165" s="11">
        <v>236</v>
      </c>
      <c r="J165" s="11">
        <v>190</v>
      </c>
      <c r="K165" s="467">
        <f t="shared" si="70"/>
        <v>2.1505376344086023E-2</v>
      </c>
      <c r="L165" s="467">
        <f t="shared" si="71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72"/>
        <v>-2.6615969581749048E-2</v>
      </c>
      <c r="S165" s="467">
        <f t="shared" si="73"/>
        <v>3.9215686274509803E-3</v>
      </c>
      <c r="U165" s="11">
        <v>186</v>
      </c>
      <c r="V165" s="11">
        <v>236</v>
      </c>
      <c r="W165" s="11">
        <v>190</v>
      </c>
      <c r="X165" s="467">
        <f t="shared" si="74"/>
        <v>2.1505376344086023E-2</v>
      </c>
      <c r="Y165" s="467">
        <f t="shared" si="75"/>
        <v>-0.19491525423728814</v>
      </c>
    </row>
    <row r="166" spans="1:25" ht="12.75" customHeight="1" x14ac:dyDescent="0.2">
      <c r="A166" s="462" t="s">
        <v>105</v>
      </c>
      <c r="B166" s="11">
        <v>251</v>
      </c>
      <c r="C166" s="11">
        <v>253</v>
      </c>
      <c r="D166" s="11">
        <v>238</v>
      </c>
      <c r="E166" s="467">
        <f t="shared" si="68"/>
        <v>-5.1792828685258967E-2</v>
      </c>
      <c r="F166" s="467">
        <f t="shared" si="69"/>
        <v>-5.9288537549407112E-2</v>
      </c>
      <c r="H166" s="11">
        <v>229</v>
      </c>
      <c r="I166" s="11">
        <v>222</v>
      </c>
      <c r="J166" s="11">
        <v>187</v>
      </c>
      <c r="K166" s="467">
        <f t="shared" si="70"/>
        <v>-0.18340611353711792</v>
      </c>
      <c r="L166" s="467">
        <f t="shared" si="71"/>
        <v>-0.15765765765765766</v>
      </c>
      <c r="N166" s="462" t="s">
        <v>105</v>
      </c>
      <c r="O166" s="11">
        <v>251</v>
      </c>
      <c r="P166" s="11">
        <v>253</v>
      </c>
      <c r="Q166" s="11">
        <v>238</v>
      </c>
      <c r="R166" s="467">
        <f t="shared" si="72"/>
        <v>-5.1792828685258967E-2</v>
      </c>
      <c r="S166" s="467">
        <f t="shared" si="73"/>
        <v>-5.9288537549407112E-2</v>
      </c>
      <c r="U166" s="11">
        <v>229</v>
      </c>
      <c r="V166" s="11">
        <v>222</v>
      </c>
      <c r="W166" s="11">
        <v>187</v>
      </c>
      <c r="X166" s="467">
        <f t="shared" si="74"/>
        <v>-0.18340611353711792</v>
      </c>
      <c r="Y166" s="467">
        <f t="shared" si="75"/>
        <v>-0.15765765765765766</v>
      </c>
    </row>
    <row r="167" spans="1:25" ht="12.75" customHeight="1" x14ac:dyDescent="0.2">
      <c r="A167" s="462" t="s">
        <v>106</v>
      </c>
      <c r="B167" s="11">
        <v>205</v>
      </c>
      <c r="C167" s="11">
        <v>247</v>
      </c>
      <c r="D167" s="11">
        <v>180</v>
      </c>
      <c r="E167" s="467">
        <f t="shared" si="68"/>
        <v>-0.12195121951219512</v>
      </c>
      <c r="F167" s="467">
        <f t="shared" si="69"/>
        <v>-0.27125506072874495</v>
      </c>
      <c r="H167" s="11">
        <v>146</v>
      </c>
      <c r="I167" s="11">
        <v>233</v>
      </c>
      <c r="J167" s="11">
        <v>192</v>
      </c>
      <c r="K167" s="467">
        <f t="shared" si="70"/>
        <v>0.31506849315068491</v>
      </c>
      <c r="L167" s="467">
        <f t="shared" si="71"/>
        <v>-0.17596566523605151</v>
      </c>
      <c r="N167" s="462" t="s">
        <v>106</v>
      </c>
      <c r="O167" s="11">
        <v>205</v>
      </c>
      <c r="P167" s="11">
        <v>247</v>
      </c>
      <c r="Q167" s="11">
        <v>180</v>
      </c>
      <c r="R167" s="467">
        <f t="shared" si="72"/>
        <v>-0.12195121951219512</v>
      </c>
      <c r="S167" s="467">
        <f t="shared" si="73"/>
        <v>-0.27125506072874495</v>
      </c>
      <c r="U167" s="11">
        <v>146</v>
      </c>
      <c r="V167" s="11">
        <v>233</v>
      </c>
      <c r="W167" s="11">
        <v>192</v>
      </c>
      <c r="X167" s="467">
        <f t="shared" si="74"/>
        <v>0.31506849315068491</v>
      </c>
      <c r="Y167" s="467">
        <f t="shared" si="75"/>
        <v>-0.17596566523605151</v>
      </c>
    </row>
    <row r="168" spans="1:25" ht="12.75" customHeight="1" x14ac:dyDescent="0.2">
      <c r="A168" s="462" t="s">
        <v>107</v>
      </c>
      <c r="B168" s="11">
        <v>181</v>
      </c>
      <c r="C168" s="11">
        <v>202</v>
      </c>
      <c r="D168" s="11">
        <v>158</v>
      </c>
      <c r="E168" s="467">
        <f t="shared" si="68"/>
        <v>-0.1270718232044199</v>
      </c>
      <c r="F168" s="467">
        <f t="shared" si="69"/>
        <v>-0.21782178217821782</v>
      </c>
      <c r="H168" s="11">
        <v>184</v>
      </c>
      <c r="I168" s="11">
        <v>227</v>
      </c>
      <c r="J168" s="11">
        <v>187</v>
      </c>
      <c r="K168" s="467">
        <f t="shared" si="70"/>
        <v>1.6304347826086956E-2</v>
      </c>
      <c r="L168" s="467">
        <f t="shared" si="71"/>
        <v>-0.1762114537444934</v>
      </c>
      <c r="N168" s="462" t="s">
        <v>107</v>
      </c>
      <c r="O168" s="11">
        <v>181</v>
      </c>
      <c r="P168" s="11">
        <v>202</v>
      </c>
      <c r="Q168" s="11">
        <v>158</v>
      </c>
      <c r="R168" s="467">
        <f t="shared" si="72"/>
        <v>-0.1270718232044199</v>
      </c>
      <c r="S168" s="467">
        <f t="shared" si="73"/>
        <v>-0.21782178217821782</v>
      </c>
      <c r="U168" s="11">
        <v>184</v>
      </c>
      <c r="V168" s="11">
        <v>227</v>
      </c>
      <c r="W168" s="11">
        <v>187</v>
      </c>
      <c r="X168" s="467">
        <f t="shared" si="74"/>
        <v>1.6304347826086956E-2</v>
      </c>
      <c r="Y168" s="467">
        <f t="shared" si="75"/>
        <v>-0.1762114537444934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72"/>
        <v>-1</v>
      </c>
      <c r="S169" s="467">
        <f t="shared" si="73"/>
        <v>-1</v>
      </c>
      <c r="U169" s="11">
        <v>152</v>
      </c>
      <c r="V169" s="11">
        <v>184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72"/>
        <v>-1</v>
      </c>
      <c r="S170" s="451">
        <f t="shared" si="73"/>
        <v>-1</v>
      </c>
      <c r="T170"/>
      <c r="U170" s="11">
        <v>115</v>
      </c>
      <c r="V170" s="11">
        <v>158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2202</v>
      </c>
      <c r="C172" s="462">
        <f>SUM(C159:C170)</f>
        <v>2066</v>
      </c>
      <c r="D172" s="462">
        <f>SUM(D159:D170)</f>
        <v>1958</v>
      </c>
      <c r="E172" s="467">
        <f>(+D172-B172)/B172</f>
        <v>-0.11080835603996367</v>
      </c>
      <c r="F172" s="467">
        <f>(+D172-C172)/C172</f>
        <v>-5.2274927395934173E-2</v>
      </c>
      <c r="H172" s="462">
        <f>SUM(H159:H170)</f>
        <v>1600</v>
      </c>
      <c r="I172" s="462">
        <f>SUM(I159:I170)</f>
        <v>1667</v>
      </c>
      <c r="J172" s="462">
        <f>SUM(J159:J170)</f>
        <v>1656</v>
      </c>
      <c r="K172" s="467">
        <f>(+J172-H172)/H172</f>
        <v>3.5000000000000003E-2</v>
      </c>
      <c r="L172" s="467">
        <f>(+J172-I172)/I172</f>
        <v>-6.5986802639472104E-3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1958</v>
      </c>
      <c r="R172" s="467">
        <f>(+Q172-O172)/O172</f>
        <v>-0.17903563941299791</v>
      </c>
      <c r="S172" s="467">
        <f>(+Q172-P172)/P172</f>
        <v>-0.13896218117854001</v>
      </c>
      <c r="U172" s="462">
        <f>SUM(U159:U170)</f>
        <v>1867</v>
      </c>
      <c r="V172" s="462">
        <f>SUM(V159:V170)</f>
        <v>2009</v>
      </c>
      <c r="W172" s="462">
        <f>SUM(W159:W170)</f>
        <v>1656</v>
      </c>
      <c r="X172" s="467">
        <f>(+W172-U172)/U172</f>
        <v>-0.11301553294054634</v>
      </c>
      <c r="Y172" s="467">
        <f>(+W172-V172)/V172</f>
        <v>-0.17570930811348931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4797</v>
      </c>
      <c r="E177" s="2" t="s">
        <v>4798</v>
      </c>
      <c r="F177" s="2" t="s">
        <v>4799</v>
      </c>
      <c r="H177" s="2" t="s">
        <v>3262</v>
      </c>
      <c r="I177" s="2" t="s">
        <v>4044</v>
      </c>
      <c r="J177" s="2" t="s">
        <v>4800</v>
      </c>
      <c r="K177" s="2" t="s">
        <v>4798</v>
      </c>
      <c r="L177" s="2" t="s">
        <v>4801</v>
      </c>
      <c r="O177" s="2" t="s">
        <v>3261</v>
      </c>
      <c r="P177" s="2" t="s">
        <v>4042</v>
      </c>
      <c r="Q177" s="2" t="s">
        <v>4797</v>
      </c>
      <c r="R177" s="2" t="s">
        <v>4798</v>
      </c>
      <c r="S177" s="2" t="s">
        <v>4799</v>
      </c>
      <c r="U177" s="2" t="s">
        <v>3262</v>
      </c>
      <c r="V177" s="2" t="s">
        <v>4044</v>
      </c>
      <c r="W177" s="2" t="s">
        <v>4800</v>
      </c>
      <c r="X177" s="2" t="s">
        <v>4798</v>
      </c>
      <c r="Y177" s="2" t="s">
        <v>4801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7" si="76">(+D178-B178)/B178</f>
        <v>-0.27433628318584069</v>
      </c>
      <c r="F178" s="467">
        <f t="shared" ref="F178:F187" si="77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7" si="78">(+J178-H178)/H178</f>
        <v>0.21333333333333335</v>
      </c>
      <c r="L178" s="467">
        <f t="shared" ref="L178:L187" si="79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6"/>
        <v>-3.3333333333333333E-2</v>
      </c>
      <c r="F179" s="467">
        <f t="shared" si="77"/>
        <v>-3.3333333333333333E-2</v>
      </c>
      <c r="H179" s="462">
        <v>78</v>
      </c>
      <c r="I179" s="462">
        <v>74</v>
      </c>
      <c r="J179" s="462">
        <v>80</v>
      </c>
      <c r="K179" s="467">
        <f t="shared" si="78"/>
        <v>2.564102564102564E-2</v>
      </c>
      <c r="L179" s="467">
        <f t="shared" si="79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80">(+Q179-O179)/O179</f>
        <v>-3.3333333333333333E-2</v>
      </c>
      <c r="S179" s="467">
        <f t="shared" ref="S179:S189" si="81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82">(+W179-U179)/U179</f>
        <v>2.564102564102564E-2</v>
      </c>
      <c r="Y179" s="467">
        <f t="shared" ref="Y179:Y189" si="83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6"/>
        <v>5.46875E-2</v>
      </c>
      <c r="F180" s="467">
        <f t="shared" si="77"/>
        <v>3.8461538461538464E-2</v>
      </c>
      <c r="H180" s="462">
        <v>94</v>
      </c>
      <c r="I180" s="462">
        <v>97</v>
      </c>
      <c r="J180" s="462">
        <v>123</v>
      </c>
      <c r="K180" s="467">
        <f t="shared" si="78"/>
        <v>0.30851063829787234</v>
      </c>
      <c r="L180" s="467">
        <f t="shared" si="79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80"/>
        <v>5.46875E-2</v>
      </c>
      <c r="S180" s="467">
        <f t="shared" si="81"/>
        <v>3.8461538461538464E-2</v>
      </c>
      <c r="U180" s="462">
        <v>94</v>
      </c>
      <c r="V180" s="462">
        <v>97</v>
      </c>
      <c r="W180" s="462">
        <v>123</v>
      </c>
      <c r="X180" s="467">
        <f t="shared" si="82"/>
        <v>0.30851063829787234</v>
      </c>
      <c r="Y180" s="467">
        <f t="shared" si="83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6"/>
        <v>7.8014184397163122E-2</v>
      </c>
      <c r="F181" s="467">
        <f t="shared" si="77"/>
        <v>0.61702127659574468</v>
      </c>
      <c r="H181" s="11">
        <v>108</v>
      </c>
      <c r="I181" s="11">
        <v>99</v>
      </c>
      <c r="J181" s="11">
        <v>98</v>
      </c>
      <c r="K181" s="467">
        <f t="shared" si="78"/>
        <v>-9.2592592592592587E-2</v>
      </c>
      <c r="L181" s="467">
        <f t="shared" si="79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80"/>
        <v>7.8014184397163122E-2</v>
      </c>
      <c r="S181" s="467">
        <f t="shared" si="81"/>
        <v>0.61702127659574468</v>
      </c>
      <c r="U181" s="11">
        <v>108</v>
      </c>
      <c r="V181" s="11">
        <v>99</v>
      </c>
      <c r="W181" s="11">
        <v>98</v>
      </c>
      <c r="X181" s="467">
        <f t="shared" si="82"/>
        <v>-9.2592592592592587E-2</v>
      </c>
      <c r="Y181" s="467">
        <f t="shared" si="83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6"/>
        <v>3.2051282051282048E-2</v>
      </c>
      <c r="F182" s="467">
        <f t="shared" si="77"/>
        <v>0.37606837606837606</v>
      </c>
      <c r="H182" s="11">
        <v>147</v>
      </c>
      <c r="I182" s="11">
        <v>93</v>
      </c>
      <c r="J182" s="11">
        <v>115</v>
      </c>
      <c r="K182" s="467">
        <f t="shared" si="78"/>
        <v>-0.21768707482993196</v>
      </c>
      <c r="L182" s="467">
        <f t="shared" si="79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80"/>
        <v>3.2051282051282048E-2</v>
      </c>
      <c r="S182" s="467">
        <f t="shared" si="81"/>
        <v>0.37606837606837606</v>
      </c>
      <c r="U182" s="11">
        <v>147</v>
      </c>
      <c r="V182" s="11">
        <v>93</v>
      </c>
      <c r="W182" s="11">
        <v>115</v>
      </c>
      <c r="X182" s="467">
        <f t="shared" si="82"/>
        <v>-0.21768707482993196</v>
      </c>
      <c r="Y182" s="467">
        <f t="shared" si="83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6"/>
        <v>-1.06951871657754E-2</v>
      </c>
      <c r="F183" s="467">
        <f t="shared" si="77"/>
        <v>0.1144578313253012</v>
      </c>
      <c r="H183" s="11">
        <v>136</v>
      </c>
      <c r="I183" s="11">
        <v>149</v>
      </c>
      <c r="J183" s="11">
        <v>180</v>
      </c>
      <c r="K183" s="467">
        <f t="shared" si="78"/>
        <v>0.3235294117647059</v>
      </c>
      <c r="L183" s="467">
        <f t="shared" si="79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80"/>
        <v>-1.06951871657754E-2</v>
      </c>
      <c r="S183" s="467">
        <f t="shared" si="81"/>
        <v>0.1144578313253012</v>
      </c>
      <c r="U183" s="11">
        <v>136</v>
      </c>
      <c r="V183" s="11">
        <v>149</v>
      </c>
      <c r="W183" s="11">
        <v>180</v>
      </c>
      <c r="X183" s="467">
        <f t="shared" si="82"/>
        <v>0.3235294117647059</v>
      </c>
      <c r="Y183" s="467">
        <f t="shared" si="83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6"/>
        <v>-0.16666666666666666</v>
      </c>
      <c r="F184" s="467">
        <f t="shared" si="77"/>
        <v>-0.12790697674418605</v>
      </c>
      <c r="H184" s="11">
        <v>139</v>
      </c>
      <c r="I184" s="11">
        <v>146</v>
      </c>
      <c r="J184" s="11">
        <v>149</v>
      </c>
      <c r="K184" s="467">
        <f t="shared" si="78"/>
        <v>7.1942446043165464E-2</v>
      </c>
      <c r="L184" s="467">
        <f t="shared" si="79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80"/>
        <v>-0.16666666666666666</v>
      </c>
      <c r="S184" s="467">
        <f t="shared" si="81"/>
        <v>-0.12790697674418605</v>
      </c>
      <c r="U184" s="11">
        <v>139</v>
      </c>
      <c r="V184" s="11">
        <v>146</v>
      </c>
      <c r="W184" s="11">
        <v>149</v>
      </c>
      <c r="X184" s="467">
        <f t="shared" si="82"/>
        <v>7.1942446043165464E-2</v>
      </c>
      <c r="Y184" s="467">
        <f t="shared" si="83"/>
        <v>2.0547945205479451E-2</v>
      </c>
    </row>
    <row r="185" spans="1:25" ht="12.75" customHeight="1" x14ac:dyDescent="0.2">
      <c r="A185" s="462" t="s">
        <v>105</v>
      </c>
      <c r="B185" s="11">
        <v>183</v>
      </c>
      <c r="C185" s="11">
        <v>183</v>
      </c>
      <c r="D185" s="11">
        <v>167</v>
      </c>
      <c r="E185" s="467">
        <f t="shared" si="76"/>
        <v>-8.7431693989071038E-2</v>
      </c>
      <c r="F185" s="467">
        <f t="shared" si="77"/>
        <v>-8.7431693989071038E-2</v>
      </c>
      <c r="H185" s="11">
        <v>161</v>
      </c>
      <c r="I185" s="11">
        <v>132</v>
      </c>
      <c r="J185" s="11">
        <v>144</v>
      </c>
      <c r="K185" s="467">
        <f t="shared" si="78"/>
        <v>-0.10559006211180125</v>
      </c>
      <c r="L185" s="467">
        <f t="shared" si="79"/>
        <v>9.0909090909090912E-2</v>
      </c>
      <c r="N185" s="462" t="s">
        <v>105</v>
      </c>
      <c r="O185" s="11">
        <v>183</v>
      </c>
      <c r="P185" s="11">
        <v>183</v>
      </c>
      <c r="Q185" s="11">
        <v>167</v>
      </c>
      <c r="R185" s="467">
        <f t="shared" si="80"/>
        <v>-8.7431693989071038E-2</v>
      </c>
      <c r="S185" s="467">
        <f t="shared" si="81"/>
        <v>-8.7431693989071038E-2</v>
      </c>
      <c r="U185" s="11">
        <v>161</v>
      </c>
      <c r="V185" s="11">
        <v>132</v>
      </c>
      <c r="W185" s="11">
        <v>144</v>
      </c>
      <c r="X185" s="467">
        <f t="shared" si="82"/>
        <v>-0.10559006211180125</v>
      </c>
      <c r="Y185" s="467">
        <f t="shared" si="83"/>
        <v>9.0909090909090912E-2</v>
      </c>
    </row>
    <row r="186" spans="1:25" ht="12.75" customHeight="1" x14ac:dyDescent="0.2">
      <c r="A186" s="462" t="s">
        <v>106</v>
      </c>
      <c r="B186" s="11">
        <v>167</v>
      </c>
      <c r="C186" s="11">
        <v>151</v>
      </c>
      <c r="D186" s="11">
        <v>152</v>
      </c>
      <c r="E186" s="467">
        <f t="shared" si="76"/>
        <v>-8.9820359281437126E-2</v>
      </c>
      <c r="F186" s="467">
        <f t="shared" si="77"/>
        <v>6.6225165562913907E-3</v>
      </c>
      <c r="H186" s="11">
        <v>131</v>
      </c>
      <c r="I186" s="11">
        <v>178</v>
      </c>
      <c r="J186" s="11">
        <v>159</v>
      </c>
      <c r="K186" s="467">
        <f t="shared" si="78"/>
        <v>0.21374045801526717</v>
      </c>
      <c r="L186" s="467">
        <f t="shared" si="79"/>
        <v>-0.10674157303370786</v>
      </c>
      <c r="N186" s="462" t="s">
        <v>106</v>
      </c>
      <c r="O186" s="11">
        <v>167</v>
      </c>
      <c r="P186" s="11">
        <v>151</v>
      </c>
      <c r="Q186" s="11">
        <v>152</v>
      </c>
      <c r="R186" s="467">
        <f t="shared" si="80"/>
        <v>-8.9820359281437126E-2</v>
      </c>
      <c r="S186" s="467">
        <f t="shared" si="81"/>
        <v>6.6225165562913907E-3</v>
      </c>
      <c r="U186" s="11">
        <v>131</v>
      </c>
      <c r="V186" s="11">
        <v>178</v>
      </c>
      <c r="W186" s="11">
        <v>159</v>
      </c>
      <c r="X186" s="467">
        <f t="shared" si="82"/>
        <v>0.21374045801526717</v>
      </c>
      <c r="Y186" s="467">
        <f t="shared" si="83"/>
        <v>-0.10674157303370786</v>
      </c>
    </row>
    <row r="187" spans="1:25" ht="12.75" customHeight="1" x14ac:dyDescent="0.2">
      <c r="A187" s="462" t="s">
        <v>107</v>
      </c>
      <c r="B187" s="11">
        <v>134</v>
      </c>
      <c r="C187" s="11">
        <v>149</v>
      </c>
      <c r="D187" s="11">
        <v>132</v>
      </c>
      <c r="E187" s="467">
        <f t="shared" si="76"/>
        <v>-1.4925373134328358E-2</v>
      </c>
      <c r="F187" s="467">
        <f t="shared" si="77"/>
        <v>-0.11409395973154363</v>
      </c>
      <c r="H187" s="11">
        <v>139</v>
      </c>
      <c r="I187" s="11">
        <v>152</v>
      </c>
      <c r="J187" s="11">
        <v>153</v>
      </c>
      <c r="K187" s="467">
        <f t="shared" si="78"/>
        <v>0.10071942446043165</v>
      </c>
      <c r="L187" s="467">
        <f t="shared" si="79"/>
        <v>6.5789473684210523E-3</v>
      </c>
      <c r="N187" s="462" t="s">
        <v>107</v>
      </c>
      <c r="O187" s="11">
        <v>134</v>
      </c>
      <c r="P187" s="11">
        <v>149</v>
      </c>
      <c r="Q187" s="11">
        <v>132</v>
      </c>
      <c r="R187" s="467">
        <f t="shared" si="80"/>
        <v>-1.4925373134328358E-2</v>
      </c>
      <c r="S187" s="467">
        <f t="shared" si="81"/>
        <v>-0.11409395973154363</v>
      </c>
      <c r="U187" s="11">
        <v>139</v>
      </c>
      <c r="V187" s="11">
        <v>152</v>
      </c>
      <c r="W187" s="11">
        <v>153</v>
      </c>
      <c r="X187" s="467">
        <f t="shared" si="82"/>
        <v>0.10071942446043165</v>
      </c>
      <c r="Y187" s="467">
        <f t="shared" si="83"/>
        <v>6.5789473684210523E-3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80"/>
        <v>-1</v>
      </c>
      <c r="S188" s="467">
        <f t="shared" si="81"/>
        <v>-1</v>
      </c>
      <c r="U188" s="11">
        <v>121</v>
      </c>
      <c r="V188" s="11">
        <v>135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80"/>
        <v>-1</v>
      </c>
      <c r="S189" s="451">
        <f t="shared" si="81"/>
        <v>-1</v>
      </c>
      <c r="T189"/>
      <c r="U189" s="11">
        <v>109</v>
      </c>
      <c r="V189" s="11">
        <v>125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1479</v>
      </c>
      <c r="C191" s="462">
        <f>SUM(C178:C189)</f>
        <v>1356</v>
      </c>
      <c r="D191" s="462">
        <f>SUM(D178:D189)</f>
        <v>1403</v>
      </c>
      <c r="E191" s="467">
        <f>(+D191-B191)/B191</f>
        <v>-5.1386071670047329E-2</v>
      </c>
      <c r="F191" s="467">
        <f>(+D191-C191)/C191</f>
        <v>3.466076696165192E-2</v>
      </c>
      <c r="H191" s="462">
        <f>SUM(H178:H189)</f>
        <v>1208</v>
      </c>
      <c r="I191" s="462">
        <f>SUM(I178:I189)</f>
        <v>1227</v>
      </c>
      <c r="J191" s="462">
        <f>SUM(J178:J189)</f>
        <v>1292</v>
      </c>
      <c r="K191" s="467">
        <f>(+J191-H191)/H191</f>
        <v>6.9536423841059597E-2</v>
      </c>
      <c r="L191" s="467">
        <f>(+J191-I191)/I191</f>
        <v>5.297473512632437E-2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1403</v>
      </c>
      <c r="R191" s="467">
        <f>(+Q191-O191)/O191</f>
        <v>-0.16636957813428402</v>
      </c>
      <c r="S191" s="467">
        <f>(+Q191-P191)/P191</f>
        <v>-9.0732339598185358E-2</v>
      </c>
      <c r="U191" s="462">
        <f>SUM(U178:U189)</f>
        <v>1438</v>
      </c>
      <c r="V191" s="462">
        <f>SUM(V178:V189)</f>
        <v>1487</v>
      </c>
      <c r="W191" s="462">
        <f>SUM(W178:W189)</f>
        <v>1292</v>
      </c>
      <c r="X191" s="467">
        <f>(+W191-U191)/U191</f>
        <v>-0.10152990264255911</v>
      </c>
      <c r="Y191" s="467">
        <f>(+W191-V191)/V191</f>
        <v>-0.13113651647612642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44511</v>
      </c>
      <c r="F193" s="468" t="s">
        <v>120</v>
      </c>
      <c r="G193" s="468"/>
      <c r="N193" s="461">
        <f ca="1">TODAY()</f>
        <v>44511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4797</v>
      </c>
      <c r="E196" s="2" t="s">
        <v>4798</v>
      </c>
      <c r="F196" s="2" t="s">
        <v>4799</v>
      </c>
      <c r="H196" s="2" t="s">
        <v>3262</v>
      </c>
      <c r="I196" s="2" t="s">
        <v>4044</v>
      </c>
      <c r="J196" s="2" t="s">
        <v>4800</v>
      </c>
      <c r="K196" s="2" t="s">
        <v>4798</v>
      </c>
      <c r="L196" s="2" t="s">
        <v>4801</v>
      </c>
      <c r="O196" s="2" t="s">
        <v>3261</v>
      </c>
      <c r="P196" s="2" t="s">
        <v>4042</v>
      </c>
      <c r="Q196" s="2" t="s">
        <v>4797</v>
      </c>
      <c r="R196" s="2" t="s">
        <v>4798</v>
      </c>
      <c r="S196" s="2" t="s">
        <v>4799</v>
      </c>
      <c r="U196" s="2" t="s">
        <v>3262</v>
      </c>
      <c r="V196" s="2" t="s">
        <v>4044</v>
      </c>
      <c r="W196" s="2" t="s">
        <v>4800</v>
      </c>
      <c r="X196" s="2" t="s">
        <v>4798</v>
      </c>
      <c r="Y196" s="2" t="s">
        <v>4801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6" si="84">(+D197-B197)/B197</f>
        <v>-4.9180327868852458E-2</v>
      </c>
      <c r="F197" s="467">
        <f t="shared" ref="F197:F206" si="85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6" si="86">(+J197-H197)/H197</f>
        <v>-0.15384615384615385</v>
      </c>
      <c r="L197" s="467">
        <f t="shared" ref="L197:L206" si="87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4"/>
        <v>-0.46969696969696972</v>
      </c>
      <c r="F198" s="467">
        <f t="shared" si="85"/>
        <v>-0.33962264150943394</v>
      </c>
      <c r="H198" s="462">
        <v>45</v>
      </c>
      <c r="I198" s="462">
        <v>44</v>
      </c>
      <c r="J198" s="462">
        <v>43</v>
      </c>
      <c r="K198" s="467">
        <f t="shared" si="86"/>
        <v>-4.4444444444444446E-2</v>
      </c>
      <c r="L198" s="467">
        <f t="shared" si="87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8">(+Q198-O198)/O198</f>
        <v>-0.46969696969696972</v>
      </c>
      <c r="S198" s="467">
        <f t="shared" ref="S198:S208" si="89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90">(+W198-U198)/U198</f>
        <v>-4.4444444444444446E-2</v>
      </c>
      <c r="Y198" s="467">
        <f t="shared" ref="Y198:Y208" si="91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4"/>
        <v>-0.12</v>
      </c>
      <c r="F199" s="467">
        <f t="shared" si="85"/>
        <v>-1.1235955056179775E-2</v>
      </c>
      <c r="H199" s="462">
        <v>69</v>
      </c>
      <c r="I199" s="462">
        <v>57</v>
      </c>
      <c r="J199" s="462">
        <v>57</v>
      </c>
      <c r="K199" s="467">
        <f t="shared" si="86"/>
        <v>-0.17391304347826086</v>
      </c>
      <c r="L199" s="467">
        <f t="shared" si="87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8"/>
        <v>-0.12</v>
      </c>
      <c r="S199" s="467">
        <f t="shared" si="89"/>
        <v>-1.1235955056179775E-2</v>
      </c>
      <c r="U199" s="462">
        <v>69</v>
      </c>
      <c r="V199" s="462">
        <v>57</v>
      </c>
      <c r="W199" s="462">
        <v>57</v>
      </c>
      <c r="X199" s="467">
        <f t="shared" si="90"/>
        <v>-0.17391304347826086</v>
      </c>
      <c r="Y199" s="467">
        <f t="shared" si="91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4"/>
        <v>0.17894736842105263</v>
      </c>
      <c r="F200" s="467">
        <f t="shared" si="85"/>
        <v>0.57746478873239437</v>
      </c>
      <c r="H200" s="11">
        <v>82</v>
      </c>
      <c r="I200" s="11">
        <v>66</v>
      </c>
      <c r="J200" s="11">
        <v>84</v>
      </c>
      <c r="K200" s="467">
        <f t="shared" si="86"/>
        <v>2.4390243902439025E-2</v>
      </c>
      <c r="L200" s="467">
        <f t="shared" si="87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8"/>
        <v>0.17894736842105263</v>
      </c>
      <c r="S200" s="467">
        <f t="shared" si="89"/>
        <v>0.57746478873239437</v>
      </c>
      <c r="U200" s="11">
        <v>82</v>
      </c>
      <c r="V200" s="11">
        <v>66</v>
      </c>
      <c r="W200" s="11">
        <v>84</v>
      </c>
      <c r="X200" s="467">
        <f t="shared" si="90"/>
        <v>2.4390243902439025E-2</v>
      </c>
      <c r="Y200" s="467">
        <f t="shared" si="91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4"/>
        <v>-0.15384615384615385</v>
      </c>
      <c r="F201" s="467">
        <f t="shared" si="85"/>
        <v>-0.2072072072072072</v>
      </c>
      <c r="H201" s="11">
        <v>97</v>
      </c>
      <c r="I201" s="11">
        <v>65</v>
      </c>
      <c r="J201" s="11">
        <v>69</v>
      </c>
      <c r="K201" s="467">
        <f t="shared" si="86"/>
        <v>-0.28865979381443296</v>
      </c>
      <c r="L201" s="467">
        <f t="shared" si="87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8"/>
        <v>-0.15384615384615385</v>
      </c>
      <c r="S201" s="467">
        <f t="shared" si="89"/>
        <v>-0.2072072072072072</v>
      </c>
      <c r="U201" s="11">
        <v>97</v>
      </c>
      <c r="V201" s="11">
        <v>65</v>
      </c>
      <c r="W201" s="11">
        <v>69</v>
      </c>
      <c r="X201" s="467">
        <f t="shared" si="90"/>
        <v>-0.28865979381443296</v>
      </c>
      <c r="Y201" s="467">
        <f t="shared" si="91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4"/>
        <v>-4.7619047619047616E-2</v>
      </c>
      <c r="F202" s="467">
        <f t="shared" si="85"/>
        <v>0.23456790123456789</v>
      </c>
      <c r="H202" s="11">
        <v>94</v>
      </c>
      <c r="I202" s="11">
        <v>106</v>
      </c>
      <c r="J202" s="11">
        <v>109</v>
      </c>
      <c r="K202" s="467">
        <f t="shared" si="86"/>
        <v>0.15957446808510639</v>
      </c>
      <c r="L202" s="467">
        <f t="shared" si="87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8"/>
        <v>-4.7619047619047616E-2</v>
      </c>
      <c r="S202" s="467">
        <f t="shared" si="89"/>
        <v>0.23456790123456789</v>
      </c>
      <c r="U202" s="11">
        <v>94</v>
      </c>
      <c r="V202" s="11">
        <v>106</v>
      </c>
      <c r="W202" s="11">
        <v>109</v>
      </c>
      <c r="X202" s="467">
        <f t="shared" si="90"/>
        <v>0.15957446808510639</v>
      </c>
      <c r="Y202" s="467">
        <f t="shared" si="91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4"/>
        <v>0</v>
      </c>
      <c r="F203" s="467">
        <f t="shared" si="85"/>
        <v>0.29411764705882354</v>
      </c>
      <c r="H203" s="11">
        <v>79</v>
      </c>
      <c r="I203" s="11">
        <v>101</v>
      </c>
      <c r="J203" s="11">
        <v>98</v>
      </c>
      <c r="K203" s="467">
        <f t="shared" si="86"/>
        <v>0.24050632911392406</v>
      </c>
      <c r="L203" s="467">
        <f t="shared" si="87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8"/>
        <v>0</v>
      </c>
      <c r="S203" s="467">
        <f t="shared" si="89"/>
        <v>0.29411764705882354</v>
      </c>
      <c r="U203" s="11">
        <v>79</v>
      </c>
      <c r="V203" s="11">
        <v>101</v>
      </c>
      <c r="W203" s="11">
        <v>98</v>
      </c>
      <c r="X203" s="467">
        <f t="shared" si="90"/>
        <v>0.24050632911392406</v>
      </c>
      <c r="Y203" s="467">
        <f t="shared" si="91"/>
        <v>-2.9702970297029702E-2</v>
      </c>
    </row>
    <row r="204" spans="1:25" ht="12.75" customHeight="1" x14ac:dyDescent="0.2">
      <c r="A204" s="462" t="s">
        <v>105</v>
      </c>
      <c r="B204" s="11">
        <v>120</v>
      </c>
      <c r="C204" s="11">
        <v>108</v>
      </c>
      <c r="D204" s="11">
        <v>108</v>
      </c>
      <c r="E204" s="467">
        <f t="shared" si="84"/>
        <v>-0.1</v>
      </c>
      <c r="F204" s="467">
        <f t="shared" si="85"/>
        <v>0</v>
      </c>
      <c r="H204" s="11">
        <v>110</v>
      </c>
      <c r="I204" s="11">
        <v>103</v>
      </c>
      <c r="J204" s="11">
        <v>104</v>
      </c>
      <c r="K204" s="467">
        <f t="shared" si="86"/>
        <v>-5.4545454545454543E-2</v>
      </c>
      <c r="L204" s="467">
        <f t="shared" si="87"/>
        <v>9.7087378640776691E-3</v>
      </c>
      <c r="N204" s="462" t="s">
        <v>105</v>
      </c>
      <c r="O204" s="11">
        <v>120</v>
      </c>
      <c r="P204" s="11">
        <v>108</v>
      </c>
      <c r="Q204" s="11">
        <v>108</v>
      </c>
      <c r="R204" s="467">
        <f t="shared" si="88"/>
        <v>-0.1</v>
      </c>
      <c r="S204" s="467">
        <f t="shared" si="89"/>
        <v>0</v>
      </c>
      <c r="U204" s="11">
        <v>110</v>
      </c>
      <c r="V204" s="11">
        <v>103</v>
      </c>
      <c r="W204" s="11">
        <v>104</v>
      </c>
      <c r="X204" s="467">
        <f t="shared" si="90"/>
        <v>-5.4545454545454543E-2</v>
      </c>
      <c r="Y204" s="467">
        <f t="shared" si="91"/>
        <v>9.7087378640776691E-3</v>
      </c>
    </row>
    <row r="205" spans="1:25" ht="12.75" customHeight="1" x14ac:dyDescent="0.2">
      <c r="A205" s="462" t="s">
        <v>106</v>
      </c>
      <c r="B205" s="11">
        <v>95</v>
      </c>
      <c r="C205" s="11">
        <v>78</v>
      </c>
      <c r="D205" s="11">
        <v>69</v>
      </c>
      <c r="E205" s="467">
        <f t="shared" si="84"/>
        <v>-0.27368421052631581</v>
      </c>
      <c r="F205" s="467">
        <f t="shared" si="85"/>
        <v>-0.11538461538461539</v>
      </c>
      <c r="H205" s="11">
        <v>80</v>
      </c>
      <c r="I205" s="11">
        <v>88</v>
      </c>
      <c r="J205" s="11">
        <v>96</v>
      </c>
      <c r="K205" s="467">
        <f t="shared" si="86"/>
        <v>0.2</v>
      </c>
      <c r="L205" s="467">
        <f t="shared" si="87"/>
        <v>9.0909090909090912E-2</v>
      </c>
      <c r="N205" s="462" t="s">
        <v>106</v>
      </c>
      <c r="O205" s="11">
        <v>95</v>
      </c>
      <c r="P205" s="11">
        <v>78</v>
      </c>
      <c r="Q205" s="11">
        <v>69</v>
      </c>
      <c r="R205" s="467">
        <f t="shared" si="88"/>
        <v>-0.27368421052631581</v>
      </c>
      <c r="S205" s="467">
        <f t="shared" si="89"/>
        <v>-0.11538461538461539</v>
      </c>
      <c r="U205" s="11">
        <v>80</v>
      </c>
      <c r="V205" s="11">
        <v>88</v>
      </c>
      <c r="W205" s="11">
        <v>96</v>
      </c>
      <c r="X205" s="467">
        <f t="shared" si="90"/>
        <v>0.2</v>
      </c>
      <c r="Y205" s="467">
        <f t="shared" si="91"/>
        <v>9.0909090909090912E-2</v>
      </c>
    </row>
    <row r="206" spans="1:25" ht="12.75" customHeight="1" x14ac:dyDescent="0.2">
      <c r="A206" s="462" t="s">
        <v>107</v>
      </c>
      <c r="B206" s="11">
        <v>82</v>
      </c>
      <c r="C206" s="11">
        <v>98</v>
      </c>
      <c r="D206" s="11">
        <v>86</v>
      </c>
      <c r="E206" s="467">
        <f t="shared" si="84"/>
        <v>4.878048780487805E-2</v>
      </c>
      <c r="F206" s="467">
        <f t="shared" si="85"/>
        <v>-0.12244897959183673</v>
      </c>
      <c r="H206" s="11">
        <v>84</v>
      </c>
      <c r="I206" s="11">
        <v>91</v>
      </c>
      <c r="J206" s="11">
        <v>102</v>
      </c>
      <c r="K206" s="467">
        <f t="shared" si="86"/>
        <v>0.21428571428571427</v>
      </c>
      <c r="L206" s="467">
        <f t="shared" si="87"/>
        <v>0.12087912087912088</v>
      </c>
      <c r="N206" s="462" t="s">
        <v>107</v>
      </c>
      <c r="O206" s="11">
        <v>82</v>
      </c>
      <c r="P206" s="11">
        <v>98</v>
      </c>
      <c r="Q206" s="11">
        <v>86</v>
      </c>
      <c r="R206" s="467">
        <f t="shared" si="88"/>
        <v>4.878048780487805E-2</v>
      </c>
      <c r="S206" s="467">
        <f t="shared" si="89"/>
        <v>-0.12244897959183673</v>
      </c>
      <c r="U206" s="11">
        <v>84</v>
      </c>
      <c r="V206" s="11">
        <v>91</v>
      </c>
      <c r="W206" s="11">
        <v>102</v>
      </c>
      <c r="X206" s="467">
        <f t="shared" si="90"/>
        <v>0.21428571428571427</v>
      </c>
      <c r="Y206" s="467">
        <f t="shared" si="91"/>
        <v>0.12087912087912088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88"/>
        <v>-1</v>
      </c>
      <c r="S207" s="467">
        <f t="shared" si="89"/>
        <v>-1</v>
      </c>
      <c r="U207" s="11">
        <v>66</v>
      </c>
      <c r="V207" s="11">
        <v>87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8"/>
        <v>-1</v>
      </c>
      <c r="S208" s="451">
        <f t="shared" si="89"/>
        <v>-1</v>
      </c>
      <c r="T208"/>
      <c r="U208" s="11">
        <v>69</v>
      </c>
      <c r="V208" s="11">
        <v>89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938</v>
      </c>
      <c r="C210" s="462">
        <f>SUM(C197:C208)</f>
        <v>816</v>
      </c>
      <c r="D210" s="462">
        <f>SUM(D197:D208)</f>
        <v>854</v>
      </c>
      <c r="E210" s="467">
        <f>(+D210-B210)/B210</f>
        <v>-8.9552238805970144E-2</v>
      </c>
      <c r="F210" s="467">
        <f>(+D210-C210)/C210</f>
        <v>4.6568627450980393E-2</v>
      </c>
      <c r="H210" s="462">
        <f>SUM(H197:H208)</f>
        <v>792</v>
      </c>
      <c r="I210" s="462">
        <f>SUM(I197:I208)</f>
        <v>762</v>
      </c>
      <c r="J210" s="462">
        <f>SUM(J197:J208)</f>
        <v>806</v>
      </c>
      <c r="K210" s="467">
        <f>(+J210-H210)/H210</f>
        <v>1.7676767676767676E-2</v>
      </c>
      <c r="L210" s="467">
        <f>(+J210-I210)/I210</f>
        <v>5.774278215223097E-2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854</v>
      </c>
      <c r="R210" s="467">
        <f>(+Q210-O210)/O210</f>
        <v>-0.15862068965517243</v>
      </c>
      <c r="S210" s="467">
        <f>(+Q210-P210)/P210</f>
        <v>-5.1111111111111114E-2</v>
      </c>
      <c r="U210" s="462">
        <f>SUM(U197:U208)</f>
        <v>927</v>
      </c>
      <c r="V210" s="462">
        <f>SUM(V197:V208)</f>
        <v>938</v>
      </c>
      <c r="W210" s="462">
        <f>SUM(W197:W208)</f>
        <v>806</v>
      </c>
      <c r="X210" s="467">
        <f>(+W210-U210)/U210</f>
        <v>-0.13052858683926646</v>
      </c>
      <c r="Y210" s="467">
        <f>(+W210-V210)/V210</f>
        <v>-0.14072494669509594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44511</v>
      </c>
      <c r="F212" s="464"/>
      <c r="G212" s="465" t="s">
        <v>118</v>
      </c>
      <c r="N212" s="461">
        <f ca="1">TODAY()</f>
        <v>44511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4797</v>
      </c>
      <c r="E215" s="2" t="s">
        <v>4798</v>
      </c>
      <c r="F215" s="2" t="s">
        <v>4799</v>
      </c>
      <c r="H215" s="2" t="s">
        <v>3262</v>
      </c>
      <c r="I215" s="2" t="s">
        <v>4044</v>
      </c>
      <c r="J215" s="2" t="s">
        <v>4800</v>
      </c>
      <c r="K215" s="2" t="s">
        <v>4798</v>
      </c>
      <c r="L215" s="2" t="s">
        <v>4801</v>
      </c>
      <c r="O215" s="2" t="s">
        <v>3261</v>
      </c>
      <c r="P215" s="2" t="s">
        <v>4042</v>
      </c>
      <c r="Q215" s="2" t="s">
        <v>4797</v>
      </c>
      <c r="R215" s="2" t="s">
        <v>4798</v>
      </c>
      <c r="S215" s="2" t="s">
        <v>4799</v>
      </c>
      <c r="U215" s="2" t="s">
        <v>3262</v>
      </c>
      <c r="V215" s="2" t="s">
        <v>4044</v>
      </c>
      <c r="W215" s="2" t="s">
        <v>4800</v>
      </c>
      <c r="X215" s="2" t="s">
        <v>4798</v>
      </c>
      <c r="Y215" s="2" t="s">
        <v>4801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5" si="92">(+D216-B216)/B216</f>
        <v>-0.15544640277376481</v>
      </c>
      <c r="F216" s="467">
        <f t="shared" ref="F216:F225" si="93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5" si="94">(+J216-H216)/H216</f>
        <v>0.20722635494155153</v>
      </c>
      <c r="L216" s="467">
        <f t="shared" ref="L216:L225" si="95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92"/>
        <v>-9.1245791245791241E-2</v>
      </c>
      <c r="F217" s="467">
        <f t="shared" si="93"/>
        <v>-0.27524167561761548</v>
      </c>
      <c r="H217" s="462">
        <v>2002</v>
      </c>
      <c r="I217" s="462">
        <v>2080</v>
      </c>
      <c r="J217" s="462">
        <v>2209</v>
      </c>
      <c r="K217" s="467">
        <f t="shared" si="94"/>
        <v>0.10339660339660339</v>
      </c>
      <c r="L217" s="467">
        <f t="shared" si="95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6">(+Q217-O217)/O217</f>
        <v>-9.1245791245791241E-2</v>
      </c>
      <c r="S217" s="467">
        <f t="shared" ref="S217:S227" si="97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8">(+W217-U217)/U217</f>
        <v>0.10339660339660339</v>
      </c>
      <c r="Y217" s="467">
        <f t="shared" ref="Y217:Y227" si="99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92"/>
        <v>-7.2479928635147184E-2</v>
      </c>
      <c r="F218" s="467">
        <f t="shared" si="93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4"/>
        <v>0.20592885375494072</v>
      </c>
      <c r="L218" s="467">
        <f t="shared" si="95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6"/>
        <v>-7.2479928635147184E-2</v>
      </c>
      <c r="S218" s="467">
        <f t="shared" si="97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8"/>
        <v>0.20592885375494072</v>
      </c>
      <c r="Y218" s="467">
        <f t="shared" si="99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92"/>
        <v>-6.5509845973874048E-2</v>
      </c>
      <c r="F219" s="467">
        <f t="shared" si="93"/>
        <v>0.48206555349412494</v>
      </c>
      <c r="H219" s="11">
        <v>3101</v>
      </c>
      <c r="I219" s="11">
        <v>2883</v>
      </c>
      <c r="J219" s="11">
        <v>3484</v>
      </c>
      <c r="K219" s="467">
        <f t="shared" si="94"/>
        <v>0.12350854563044179</v>
      </c>
      <c r="L219" s="467">
        <f t="shared" si="95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6"/>
        <v>-6.5509845973874048E-2</v>
      </c>
      <c r="S219" s="467">
        <f t="shared" si="97"/>
        <v>0.48206555349412494</v>
      </c>
      <c r="U219" s="11">
        <v>3101</v>
      </c>
      <c r="V219" s="11">
        <v>2883</v>
      </c>
      <c r="W219" s="11">
        <v>3482</v>
      </c>
      <c r="X219" s="467">
        <f t="shared" si="98"/>
        <v>0.12286359238955176</v>
      </c>
      <c r="Y219" s="467">
        <f t="shared" si="99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92"/>
        <v>-0.11220121298608633</v>
      </c>
      <c r="F220" s="467">
        <f t="shared" si="93"/>
        <v>0.12576340194526126</v>
      </c>
      <c r="H220" s="11">
        <v>3976</v>
      </c>
      <c r="I220" s="11">
        <v>2948</v>
      </c>
      <c r="J220" s="11">
        <v>3702</v>
      </c>
      <c r="K220" s="467">
        <f t="shared" si="94"/>
        <v>-6.8913480885311865E-2</v>
      </c>
      <c r="L220" s="467">
        <f t="shared" si="95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6"/>
        <v>-0.11220121298608633</v>
      </c>
      <c r="S220" s="467">
        <f t="shared" si="97"/>
        <v>0.12576340194526126</v>
      </c>
      <c r="U220" s="11">
        <v>3976</v>
      </c>
      <c r="V220" s="11">
        <v>2948</v>
      </c>
      <c r="W220" s="11">
        <v>3702</v>
      </c>
      <c r="X220" s="467">
        <f t="shared" si="98"/>
        <v>-6.8913480885311865E-2</v>
      </c>
      <c r="Y220" s="467">
        <f t="shared" si="99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92"/>
        <v>9.9381143065161992E-2</v>
      </c>
      <c r="F221" s="467">
        <f t="shared" si="93"/>
        <v>0.20848339335734295</v>
      </c>
      <c r="H221" s="11">
        <v>3967</v>
      </c>
      <c r="I221" s="11">
        <v>3716</v>
      </c>
      <c r="J221" s="11">
        <v>4659</v>
      </c>
      <c r="K221" s="467">
        <f t="shared" si="94"/>
        <v>0.17443912276279305</v>
      </c>
      <c r="L221" s="467">
        <f t="shared" si="95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6"/>
        <v>9.9381143065161992E-2</v>
      </c>
      <c r="S221" s="467">
        <f t="shared" si="97"/>
        <v>0.20848339335734295</v>
      </c>
      <c r="U221" s="11">
        <v>3967</v>
      </c>
      <c r="V221" s="11">
        <v>3716</v>
      </c>
      <c r="W221" s="11">
        <v>4659</v>
      </c>
      <c r="X221" s="467">
        <f t="shared" si="98"/>
        <v>0.17443912276279305</v>
      </c>
      <c r="Y221" s="467">
        <f t="shared" si="99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92"/>
        <v>1.3637212777881562E-2</v>
      </c>
      <c r="F222" s="467">
        <f t="shared" si="93"/>
        <v>6.8951930654058316E-2</v>
      </c>
      <c r="H222" s="11">
        <v>4027</v>
      </c>
      <c r="I222" s="11">
        <v>4451</v>
      </c>
      <c r="J222" s="11">
        <v>4399</v>
      </c>
      <c r="K222" s="467">
        <f t="shared" si="94"/>
        <v>9.237645890240874E-2</v>
      </c>
      <c r="L222" s="467">
        <f t="shared" si="95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6"/>
        <v>1.3637212777881562E-2</v>
      </c>
      <c r="S222" s="467">
        <f t="shared" si="97"/>
        <v>6.8951930654058316E-2</v>
      </c>
      <c r="U222" s="11">
        <v>4027</v>
      </c>
      <c r="V222" s="11">
        <v>4451</v>
      </c>
      <c r="W222" s="11">
        <v>4399</v>
      </c>
      <c r="X222" s="467">
        <f t="shared" si="98"/>
        <v>9.237645890240874E-2</v>
      </c>
      <c r="Y222" s="467">
        <f t="shared" si="99"/>
        <v>-1.1682767917321949E-2</v>
      </c>
    </row>
    <row r="223" spans="1:25" ht="12.75" customHeight="1" x14ac:dyDescent="0.2">
      <c r="A223" s="462" t="s">
        <v>105</v>
      </c>
      <c r="B223" s="11">
        <v>5070</v>
      </c>
      <c r="C223" s="11">
        <v>5222</v>
      </c>
      <c r="D223" s="11">
        <v>5106</v>
      </c>
      <c r="E223" s="467">
        <f t="shared" si="92"/>
        <v>7.100591715976331E-3</v>
      </c>
      <c r="F223" s="467">
        <f t="shared" si="93"/>
        <v>-2.2213711221754116E-2</v>
      </c>
      <c r="H223" s="11">
        <v>4179</v>
      </c>
      <c r="I223" s="11">
        <v>4306</v>
      </c>
      <c r="J223" s="11">
        <v>4269</v>
      </c>
      <c r="K223" s="467">
        <f t="shared" si="94"/>
        <v>2.1536252692031587E-2</v>
      </c>
      <c r="L223" s="467">
        <f t="shared" si="95"/>
        <v>-8.5926614026939161E-3</v>
      </c>
      <c r="N223" s="462" t="s">
        <v>105</v>
      </c>
      <c r="O223" s="11">
        <v>5070</v>
      </c>
      <c r="P223" s="11">
        <v>5222</v>
      </c>
      <c r="Q223" s="11">
        <v>5106</v>
      </c>
      <c r="R223" s="467">
        <f t="shared" si="96"/>
        <v>7.100591715976331E-3</v>
      </c>
      <c r="S223" s="467">
        <f t="shared" si="97"/>
        <v>-2.2213711221754116E-2</v>
      </c>
      <c r="U223" s="11">
        <v>4179</v>
      </c>
      <c r="V223" s="11">
        <v>4306</v>
      </c>
      <c r="W223" s="11">
        <v>4269</v>
      </c>
      <c r="X223" s="467">
        <f t="shared" si="98"/>
        <v>2.1536252692031587E-2</v>
      </c>
      <c r="Y223" s="467">
        <f t="shared" si="99"/>
        <v>-8.5926614026939161E-3</v>
      </c>
    </row>
    <row r="224" spans="1:25" ht="12.75" customHeight="1" x14ac:dyDescent="0.2">
      <c r="A224" s="462" t="s">
        <v>106</v>
      </c>
      <c r="B224" s="11">
        <v>4673</v>
      </c>
      <c r="C224" s="11">
        <v>4786</v>
      </c>
      <c r="D224" s="11">
        <v>4611</v>
      </c>
      <c r="E224" s="467">
        <f t="shared" si="92"/>
        <v>-1.3267708110421571E-2</v>
      </c>
      <c r="F224" s="467">
        <f t="shared" si="93"/>
        <v>-3.6564981195152529E-2</v>
      </c>
      <c r="H224" s="11">
        <v>3348</v>
      </c>
      <c r="I224" s="11">
        <v>4332</v>
      </c>
      <c r="J224" s="11">
        <v>4098</v>
      </c>
      <c r="K224" s="467">
        <f t="shared" si="94"/>
        <v>0.22401433691756273</v>
      </c>
      <c r="L224" s="467">
        <f t="shared" si="95"/>
        <v>-5.4016620498614956E-2</v>
      </c>
      <c r="N224" s="462" t="s">
        <v>106</v>
      </c>
      <c r="O224" s="11">
        <v>4673</v>
      </c>
      <c r="P224" s="11">
        <v>4786</v>
      </c>
      <c r="Q224" s="11">
        <v>4611</v>
      </c>
      <c r="R224" s="467">
        <f t="shared" si="96"/>
        <v>-1.3267708110421571E-2</v>
      </c>
      <c r="S224" s="467">
        <f t="shared" si="97"/>
        <v>-3.6564981195152529E-2</v>
      </c>
      <c r="U224" s="11">
        <v>3348</v>
      </c>
      <c r="V224" s="11">
        <v>4332</v>
      </c>
      <c r="W224" s="11">
        <v>4098</v>
      </c>
      <c r="X224" s="467">
        <f t="shared" si="98"/>
        <v>0.22401433691756273</v>
      </c>
      <c r="Y224" s="467">
        <f t="shared" si="99"/>
        <v>-5.4016620498614956E-2</v>
      </c>
    </row>
    <row r="225" spans="1:25" ht="12.75" customHeight="1" x14ac:dyDescent="0.2">
      <c r="A225" s="462" t="s">
        <v>107</v>
      </c>
      <c r="B225" s="11">
        <v>4326</v>
      </c>
      <c r="C225" s="11">
        <v>4338</v>
      </c>
      <c r="D225" s="11">
        <v>4152</v>
      </c>
      <c r="E225" s="467">
        <f t="shared" si="92"/>
        <v>-4.0221914008321778E-2</v>
      </c>
      <c r="F225" s="467">
        <f t="shared" si="93"/>
        <v>-4.2876901798063624E-2</v>
      </c>
      <c r="H225" s="11">
        <v>3409</v>
      </c>
      <c r="I225" s="11">
        <v>4395</v>
      </c>
      <c r="J225" s="11">
        <v>3928</v>
      </c>
      <c r="K225" s="467">
        <f t="shared" si="94"/>
        <v>0.15224405984159578</v>
      </c>
      <c r="L225" s="467">
        <f t="shared" si="95"/>
        <v>-0.10625711035267349</v>
      </c>
      <c r="N225" s="462" t="s">
        <v>107</v>
      </c>
      <c r="O225" s="11">
        <v>4326</v>
      </c>
      <c r="P225" s="11">
        <v>4338</v>
      </c>
      <c r="Q225" s="11">
        <v>4152</v>
      </c>
      <c r="R225" s="467">
        <f t="shared" si="96"/>
        <v>-4.0221914008321778E-2</v>
      </c>
      <c r="S225" s="467">
        <f t="shared" si="97"/>
        <v>-4.2876901798063624E-2</v>
      </c>
      <c r="U225" s="11">
        <v>3409</v>
      </c>
      <c r="V225" s="11">
        <v>4395</v>
      </c>
      <c r="W225" s="11">
        <v>3928</v>
      </c>
      <c r="X225" s="467">
        <f t="shared" si="98"/>
        <v>0.15224405984159578</v>
      </c>
      <c r="Y225" s="467">
        <f t="shared" si="99"/>
        <v>-0.10625711035267349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96"/>
        <v>-1</v>
      </c>
      <c r="S226" s="467">
        <f t="shared" si="97"/>
        <v>-1</v>
      </c>
      <c r="U226" s="11">
        <v>2928</v>
      </c>
      <c r="V226" s="11">
        <v>3624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6"/>
        <v>-1</v>
      </c>
      <c r="S227" s="451">
        <f t="shared" si="97"/>
        <v>-1</v>
      </c>
      <c r="T227"/>
      <c r="U227" s="11">
        <v>2718</v>
      </c>
      <c r="V227" s="11">
        <v>3476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46566</v>
      </c>
      <c r="C229" s="462">
        <f>SUM(C216:C227)</f>
        <v>43526</v>
      </c>
      <c r="D229" s="462">
        <f>SUM(D216:D227)</f>
        <v>44886</v>
      </c>
      <c r="E229" s="467">
        <f>(+D229-B229)/B229</f>
        <v>-3.6077825022548637E-2</v>
      </c>
      <c r="F229" s="467">
        <f>(+D229-C229)/C229</f>
        <v>3.1245692229931534E-2</v>
      </c>
      <c r="H229" s="462">
        <f>SUM(H216:H227)</f>
        <v>32421</v>
      </c>
      <c r="I229" s="462">
        <f>SUM(I216:I227)</f>
        <v>34048</v>
      </c>
      <c r="J229" s="462">
        <f>SUM(J216:J227)</f>
        <v>36071</v>
      </c>
      <c r="K229" s="467">
        <f>(+J229-H229)/H229</f>
        <v>0.11258135159310323</v>
      </c>
      <c r="L229" s="467">
        <f>(+J229-I229)/I229</f>
        <v>5.9416118421052634E-2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44886</v>
      </c>
      <c r="R229" s="467">
        <f>(+Q229-O229)/O229</f>
        <v>-0.128173254345926</v>
      </c>
      <c r="S229" s="467">
        <f>(+Q229-P229)/P229</f>
        <v>-7.51256902662161E-2</v>
      </c>
      <c r="U229" s="462">
        <f>SUM(U216:U227)</f>
        <v>38067</v>
      </c>
      <c r="V229" s="462">
        <f>SUM(V216:V227)</f>
        <v>41148</v>
      </c>
      <c r="W229" s="462">
        <f>SUM(W216:W227)</f>
        <v>36069</v>
      </c>
      <c r="X229" s="467">
        <f>(+W229-U229)/U229</f>
        <v>-5.2486405548112541E-2</v>
      </c>
      <c r="Y229" s="467">
        <f>(+W229-V229)/V229</f>
        <v>-0.12343248760571596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4797</v>
      </c>
      <c r="E233" s="2" t="s">
        <v>4798</v>
      </c>
      <c r="F233" s="2" t="s">
        <v>4799</v>
      </c>
      <c r="H233" s="2" t="s">
        <v>3262</v>
      </c>
      <c r="I233" s="2" t="s">
        <v>4044</v>
      </c>
      <c r="J233" s="2" t="s">
        <v>4800</v>
      </c>
      <c r="K233" s="2" t="s">
        <v>4798</v>
      </c>
      <c r="L233" s="2" t="s">
        <v>4801</v>
      </c>
      <c r="O233" s="2" t="s">
        <v>3261</v>
      </c>
      <c r="P233" s="2" t="s">
        <v>4042</v>
      </c>
      <c r="Q233" s="2" t="s">
        <v>4797</v>
      </c>
      <c r="R233" s="2" t="s">
        <v>4798</v>
      </c>
      <c r="S233" s="2" t="s">
        <v>4799</v>
      </c>
      <c r="U233" s="2" t="s">
        <v>3262</v>
      </c>
      <c r="V233" s="2" t="s">
        <v>4044</v>
      </c>
      <c r="W233" s="2" t="s">
        <v>4800</v>
      </c>
      <c r="X233" s="2" t="s">
        <v>4798</v>
      </c>
      <c r="Y233" s="2" t="s">
        <v>4801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3" si="100">(+D234-B234)/B234</f>
        <v>-0.11926605504587157</v>
      </c>
      <c r="F234" s="467">
        <f t="shared" ref="F234:F243" si="101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3" si="102">(+J234-H234)/H234</f>
        <v>0.18391484328799526</v>
      </c>
      <c r="L234" s="467">
        <f t="shared" ref="L234:L243" si="103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100"/>
        <v>-0.11080111598246313</v>
      </c>
      <c r="F235" s="467">
        <f t="shared" si="101"/>
        <v>-0.27423552374756016</v>
      </c>
      <c r="H235" s="462">
        <v>1795</v>
      </c>
      <c r="I235" s="462">
        <v>1869</v>
      </c>
      <c r="J235" s="462">
        <v>1955</v>
      </c>
      <c r="K235" s="467">
        <f t="shared" si="102"/>
        <v>8.9136490250696379E-2</v>
      </c>
      <c r="L235" s="467">
        <f t="shared" si="103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4">(+Q235-O235)/O235</f>
        <v>-0.11080111598246313</v>
      </c>
      <c r="S235" s="467">
        <f t="shared" ref="S235:S245" si="10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6">(+W235-U235)/U235</f>
        <v>8.9136490250696379E-2</v>
      </c>
      <c r="Y235" s="467">
        <f t="shared" ref="Y235:Y245" si="107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100"/>
        <v>-5.1948051948051951E-2</v>
      </c>
      <c r="F236" s="467">
        <f t="shared" si="101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102"/>
        <v>0.14931740614334471</v>
      </c>
      <c r="L236" s="467">
        <f t="shared" si="103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4"/>
        <v>-5.1948051948051951E-2</v>
      </c>
      <c r="S236" s="467">
        <f t="shared" si="105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6"/>
        <v>0.14931740614334471</v>
      </c>
      <c r="Y236" s="467">
        <f t="shared" si="107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100"/>
        <v>-6.5358019183582416E-2</v>
      </c>
      <c r="F237" s="467">
        <f t="shared" si="101"/>
        <v>0.47847565278757942</v>
      </c>
      <c r="H237" s="11">
        <v>2862</v>
      </c>
      <c r="I237" s="11">
        <v>2651</v>
      </c>
      <c r="J237" s="11">
        <v>3063</v>
      </c>
      <c r="K237" s="467">
        <f t="shared" si="102"/>
        <v>7.0230607966457026E-2</v>
      </c>
      <c r="L237" s="467">
        <f t="shared" si="103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4"/>
        <v>-6.5358019183582416E-2</v>
      </c>
      <c r="S237" s="467">
        <f t="shared" si="105"/>
        <v>0.47847565278757942</v>
      </c>
      <c r="U237" s="11">
        <v>2862</v>
      </c>
      <c r="V237" s="11">
        <v>2651</v>
      </c>
      <c r="W237" s="11">
        <v>3063</v>
      </c>
      <c r="X237" s="467">
        <f t="shared" si="106"/>
        <v>7.0230607966457026E-2</v>
      </c>
      <c r="Y237" s="467">
        <f t="shared" si="107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100"/>
        <v>-0.11463809138697938</v>
      </c>
      <c r="F238" s="467">
        <f t="shared" si="101"/>
        <v>0.12224500256278831</v>
      </c>
      <c r="H238" s="11">
        <v>3694</v>
      </c>
      <c r="I238" s="11">
        <v>2700</v>
      </c>
      <c r="J238" s="11">
        <v>3312</v>
      </c>
      <c r="K238" s="467">
        <f t="shared" si="102"/>
        <v>-0.10341093665403357</v>
      </c>
      <c r="L238" s="467">
        <f t="shared" si="103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4"/>
        <v>-0.11463809138697938</v>
      </c>
      <c r="S238" s="467">
        <f t="shared" si="105"/>
        <v>0.12224500256278831</v>
      </c>
      <c r="U238" s="11">
        <v>3694</v>
      </c>
      <c r="V238" s="11">
        <v>2700</v>
      </c>
      <c r="W238" s="11">
        <v>3312</v>
      </c>
      <c r="X238" s="467">
        <f t="shared" si="106"/>
        <v>-0.10341093665403357</v>
      </c>
      <c r="Y238" s="467">
        <f t="shared" si="107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100"/>
        <v>0.13864491844416563</v>
      </c>
      <c r="F239" s="467">
        <f t="shared" si="101"/>
        <v>0.25547613557758819</v>
      </c>
      <c r="H239" s="11">
        <v>3696</v>
      </c>
      <c r="I239" s="11">
        <v>3416</v>
      </c>
      <c r="J239" s="11">
        <v>4266</v>
      </c>
      <c r="K239" s="467">
        <f t="shared" si="102"/>
        <v>0.15422077922077923</v>
      </c>
      <c r="L239" s="467">
        <f t="shared" si="103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4"/>
        <v>0.13864491844416563</v>
      </c>
      <c r="S239" s="467">
        <f t="shared" si="105"/>
        <v>0.25547613557758819</v>
      </c>
      <c r="U239" s="11">
        <v>3696</v>
      </c>
      <c r="V239" s="11">
        <v>3416</v>
      </c>
      <c r="W239" s="11">
        <v>4266</v>
      </c>
      <c r="X239" s="467">
        <f t="shared" si="106"/>
        <v>0.15422077922077923</v>
      </c>
      <c r="Y239" s="467">
        <f t="shared" si="107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100"/>
        <v>3.6278275714895433E-2</v>
      </c>
      <c r="F240" s="467">
        <f t="shared" si="101"/>
        <v>9.1972116033280857E-2</v>
      </c>
      <c r="H240" s="11">
        <v>3733</v>
      </c>
      <c r="I240" s="11">
        <v>4085</v>
      </c>
      <c r="J240" s="11">
        <v>4077</v>
      </c>
      <c r="K240" s="467">
        <f t="shared" si="102"/>
        <v>9.215108491829628E-2</v>
      </c>
      <c r="L240" s="467">
        <f t="shared" si="103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4"/>
        <v>3.6278275714895433E-2</v>
      </c>
      <c r="S240" s="467">
        <f t="shared" si="105"/>
        <v>9.1972116033280857E-2</v>
      </c>
      <c r="U240" s="11">
        <v>3733</v>
      </c>
      <c r="V240" s="11">
        <v>4085</v>
      </c>
      <c r="W240" s="11">
        <v>4077</v>
      </c>
      <c r="X240" s="467">
        <f t="shared" si="106"/>
        <v>9.215108491829628E-2</v>
      </c>
      <c r="Y240" s="467">
        <f t="shared" si="107"/>
        <v>-1.9583843329253367E-3</v>
      </c>
    </row>
    <row r="241" spans="1:25" ht="12.75" customHeight="1" x14ac:dyDescent="0.2">
      <c r="A241" s="462" t="s">
        <v>105</v>
      </c>
      <c r="B241" s="11">
        <v>4480</v>
      </c>
      <c r="C241" s="11">
        <v>4563</v>
      </c>
      <c r="D241" s="11">
        <v>4500</v>
      </c>
      <c r="E241" s="467">
        <f t="shared" si="100"/>
        <v>4.464285714285714E-3</v>
      </c>
      <c r="F241" s="467">
        <f t="shared" si="101"/>
        <v>-1.3806706114398421E-2</v>
      </c>
      <c r="H241" s="11">
        <v>3905</v>
      </c>
      <c r="I241" s="11">
        <v>3938</v>
      </c>
      <c r="J241" s="11">
        <v>3950</v>
      </c>
      <c r="K241" s="467">
        <f t="shared" si="102"/>
        <v>1.1523687580025609E-2</v>
      </c>
      <c r="L241" s="467">
        <f t="shared" si="103"/>
        <v>3.0472320975114273E-3</v>
      </c>
      <c r="N241" s="462" t="s">
        <v>105</v>
      </c>
      <c r="O241" s="11">
        <v>4480</v>
      </c>
      <c r="P241" s="11">
        <v>4563</v>
      </c>
      <c r="Q241" s="11">
        <v>4500</v>
      </c>
      <c r="R241" s="467">
        <f t="shared" si="104"/>
        <v>4.464285714285714E-3</v>
      </c>
      <c r="S241" s="467">
        <f t="shared" si="105"/>
        <v>-1.3806706114398421E-2</v>
      </c>
      <c r="U241" s="11">
        <v>3905</v>
      </c>
      <c r="V241" s="11">
        <v>3938</v>
      </c>
      <c r="W241" s="11">
        <v>3950</v>
      </c>
      <c r="X241" s="467">
        <f t="shared" si="106"/>
        <v>1.1523687580025609E-2</v>
      </c>
      <c r="Y241" s="467">
        <f t="shared" si="107"/>
        <v>3.0472320975114273E-3</v>
      </c>
    </row>
    <row r="242" spans="1:25" ht="12.75" customHeight="1" x14ac:dyDescent="0.2">
      <c r="A242" s="462" t="s">
        <v>106</v>
      </c>
      <c r="B242" s="11">
        <v>3993</v>
      </c>
      <c r="C242" s="11">
        <v>4222</v>
      </c>
      <c r="D242" s="11">
        <v>4148</v>
      </c>
      <c r="E242" s="467">
        <f t="shared" si="100"/>
        <v>3.881793137991485E-2</v>
      </c>
      <c r="F242" s="467">
        <f t="shared" si="101"/>
        <v>-1.7527238275698721E-2</v>
      </c>
      <c r="H242" s="11">
        <v>3104</v>
      </c>
      <c r="I242" s="11">
        <v>3924</v>
      </c>
      <c r="J242" s="11">
        <v>3766</v>
      </c>
      <c r="K242" s="467">
        <f t="shared" si="102"/>
        <v>0.21327319587628865</v>
      </c>
      <c r="L242" s="467">
        <f t="shared" si="103"/>
        <v>-4.0265035677879715E-2</v>
      </c>
      <c r="N242" s="462" t="s">
        <v>106</v>
      </c>
      <c r="O242" s="11">
        <v>3993</v>
      </c>
      <c r="P242" s="11">
        <v>4222</v>
      </c>
      <c r="Q242" s="11">
        <v>4148</v>
      </c>
      <c r="R242" s="467">
        <f t="shared" si="104"/>
        <v>3.881793137991485E-2</v>
      </c>
      <c r="S242" s="467">
        <f t="shared" si="105"/>
        <v>-1.7527238275698721E-2</v>
      </c>
      <c r="U242" s="11">
        <v>3104</v>
      </c>
      <c r="V242" s="11">
        <v>3924</v>
      </c>
      <c r="W242" s="11">
        <v>3766</v>
      </c>
      <c r="X242" s="467">
        <f t="shared" si="106"/>
        <v>0.21327319587628865</v>
      </c>
      <c r="Y242" s="467">
        <f t="shared" si="107"/>
        <v>-4.0265035677879715E-2</v>
      </c>
    </row>
    <row r="243" spans="1:25" ht="12.75" customHeight="1" x14ac:dyDescent="0.2">
      <c r="A243" s="462" t="s">
        <v>107</v>
      </c>
      <c r="B243" s="11">
        <v>3707</v>
      </c>
      <c r="C243" s="11">
        <v>3854</v>
      </c>
      <c r="D243" s="11">
        <v>3714</v>
      </c>
      <c r="E243" s="467">
        <f t="shared" si="100"/>
        <v>1.8883193957377933E-3</v>
      </c>
      <c r="F243" s="467">
        <f t="shared" si="101"/>
        <v>-3.6325895173845359E-2</v>
      </c>
      <c r="H243" s="11">
        <v>3170</v>
      </c>
      <c r="I243" s="11">
        <v>3963</v>
      </c>
      <c r="J243" s="11">
        <v>3604</v>
      </c>
      <c r="K243" s="467">
        <f t="shared" si="102"/>
        <v>0.13690851735015772</v>
      </c>
      <c r="L243" s="467">
        <f t="shared" si="103"/>
        <v>-9.0587938430481962E-2</v>
      </c>
      <c r="N243" s="462" t="s">
        <v>107</v>
      </c>
      <c r="O243" s="11">
        <v>3707</v>
      </c>
      <c r="P243" s="11">
        <v>3854</v>
      </c>
      <c r="Q243" s="11">
        <v>3714</v>
      </c>
      <c r="R243" s="467">
        <f t="shared" si="104"/>
        <v>1.8883193957377933E-3</v>
      </c>
      <c r="S243" s="467">
        <f t="shared" si="105"/>
        <v>-3.6325895173845359E-2</v>
      </c>
      <c r="U243" s="11">
        <v>3170</v>
      </c>
      <c r="V243" s="11">
        <v>3963</v>
      </c>
      <c r="W243" s="11">
        <v>3604</v>
      </c>
      <c r="X243" s="467">
        <f t="shared" si="106"/>
        <v>0.13690851735015772</v>
      </c>
      <c r="Y243" s="467">
        <f t="shared" si="107"/>
        <v>-9.0587938430481962E-2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104"/>
        <v>-1</v>
      </c>
      <c r="S244" s="467">
        <f t="shared" si="105"/>
        <v>-1</v>
      </c>
      <c r="U244" s="11">
        <v>2684</v>
      </c>
      <c r="V244" s="11">
        <v>3330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4"/>
        <v>-1</v>
      </c>
      <c r="S245" s="451">
        <f t="shared" si="105"/>
        <v>-1</v>
      </c>
      <c r="T245"/>
      <c r="U245" s="11">
        <v>2484</v>
      </c>
      <c r="V245" s="11">
        <v>3100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40084</v>
      </c>
      <c r="C247" s="462">
        <f>SUM(C234:C245)</f>
        <v>37709</v>
      </c>
      <c r="D247" s="462">
        <f>SUM(D234:D245)</f>
        <v>39440</v>
      </c>
      <c r="E247" s="467">
        <f>(+D247-B247)/B247</f>
        <v>-1.6066260852210357E-2</v>
      </c>
      <c r="F247" s="467">
        <f>(+D247-C247)/C247</f>
        <v>4.5904160810416608E-2</v>
      </c>
      <c r="H247" s="462">
        <f>SUM(H234:H245)</f>
        <v>29994</v>
      </c>
      <c r="I247" s="462">
        <f>SUM(I234:I245)</f>
        <v>31041</v>
      </c>
      <c r="J247" s="462">
        <f>SUM(J234:J245)</f>
        <v>32689</v>
      </c>
      <c r="K247" s="467">
        <f>(+J247-H247)/H247</f>
        <v>8.9851303594052148E-2</v>
      </c>
      <c r="L247" s="467">
        <f>(+J247-I247)/I247</f>
        <v>5.3091073096871881E-2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39440</v>
      </c>
      <c r="R247" s="467">
        <f>(+Q247-O247)/O247</f>
        <v>-0.10651986769969643</v>
      </c>
      <c r="S247" s="467">
        <f>(+Q247-P247)/P247</f>
        <v>-6.0885301331047456E-2</v>
      </c>
      <c r="U247" s="462">
        <f>SUM(U234:U245)</f>
        <v>35162</v>
      </c>
      <c r="V247" s="462">
        <f>SUM(V234:V245)</f>
        <v>37471</v>
      </c>
      <c r="W247" s="462">
        <f>SUM(W234:W245)</f>
        <v>32689</v>
      </c>
      <c r="X247" s="467">
        <f>(+W247-U247)/U247</f>
        <v>-7.0331607985893857E-2</v>
      </c>
      <c r="Y247" s="467">
        <f>(+W247-V247)/V247</f>
        <v>-0.12761869178831631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mergeCells count="5">
    <mergeCell ref="Z40:AC40"/>
    <mergeCell ref="Z47:AC47"/>
    <mergeCell ref="Z52:AC52"/>
    <mergeCell ref="Z53:AC53"/>
    <mergeCell ref="Z60:AC60"/>
  </mergeCells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ignoredErrors>
    <ignoredError sqref="AA46:AB46 AA59:AB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14"/>
  <sheetViews>
    <sheetView topLeftCell="A142" zoomScaleNormal="100" workbookViewId="0">
      <selection activeCell="B206" sqref="B206:D207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B1" s="52"/>
      <c r="C1" s="52"/>
      <c r="D1" s="52"/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4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477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/>
      <c r="C4" s="255"/>
      <c r="D4" s="255"/>
      <c r="E4" s="436">
        <v>2505</v>
      </c>
      <c r="F4" s="546" t="s">
        <v>4609</v>
      </c>
      <c r="G4" s="547">
        <v>38</v>
      </c>
      <c r="H4" s="255">
        <v>2409</v>
      </c>
      <c r="I4" s="35" t="s">
        <v>3865</v>
      </c>
      <c r="J4" s="256">
        <v>37</v>
      </c>
      <c r="K4" s="436">
        <v>2426</v>
      </c>
      <c r="L4" s="437" t="s">
        <v>3085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 s="11"/>
      <c r="C5" s="11"/>
      <c r="D5" s="11"/>
      <c r="E5" s="430">
        <v>10</v>
      </c>
      <c r="F5" s="524" t="s">
        <v>4610</v>
      </c>
      <c r="G5" s="525">
        <v>59</v>
      </c>
      <c r="H5" s="135">
        <v>11</v>
      </c>
      <c r="I5" s="499" t="s">
        <v>3851</v>
      </c>
      <c r="J5" s="136">
        <v>65</v>
      </c>
      <c r="K5" s="430">
        <v>10</v>
      </c>
      <c r="L5" s="431" t="s">
        <v>3073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 s="11"/>
      <c r="C6" s="11"/>
      <c r="D6" s="11"/>
      <c r="E6" s="523">
        <v>53</v>
      </c>
      <c r="F6" s="524" t="s">
        <v>4611</v>
      </c>
      <c r="G6" s="525">
        <v>62</v>
      </c>
      <c r="H6" s="135">
        <v>67</v>
      </c>
      <c r="I6" s="499" t="s">
        <v>3852</v>
      </c>
      <c r="J6" s="136">
        <v>53</v>
      </c>
      <c r="K6" s="430">
        <v>62</v>
      </c>
      <c r="L6" s="431" t="s">
        <v>3074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 s="11"/>
      <c r="C7" s="11"/>
      <c r="D7" s="11"/>
      <c r="E7" s="523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3075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 s="11"/>
      <c r="C8" s="11"/>
      <c r="D8" s="11"/>
      <c r="E8" s="523">
        <v>1403</v>
      </c>
      <c r="F8" s="524" t="s">
        <v>4612</v>
      </c>
      <c r="G8" s="525">
        <v>30</v>
      </c>
      <c r="H8" s="135">
        <v>1378</v>
      </c>
      <c r="I8" s="499" t="s">
        <v>3853</v>
      </c>
      <c r="J8" s="136">
        <v>31</v>
      </c>
      <c r="K8" s="430">
        <v>1435</v>
      </c>
      <c r="L8" s="431" t="s">
        <v>3076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 s="11"/>
      <c r="C9" s="11"/>
      <c r="D9" s="11"/>
      <c r="E9" s="523">
        <v>72</v>
      </c>
      <c r="F9" s="524" t="s">
        <v>4613</v>
      </c>
      <c r="G9" s="525">
        <v>37</v>
      </c>
      <c r="H9" s="135">
        <v>58</v>
      </c>
      <c r="I9" s="499" t="s">
        <v>3854</v>
      </c>
      <c r="J9" s="136">
        <v>36</v>
      </c>
      <c r="K9" s="430">
        <v>59</v>
      </c>
      <c r="L9" s="431" t="s">
        <v>3077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 s="11"/>
      <c r="C10" s="11"/>
      <c r="D10" s="11"/>
      <c r="E10" s="523">
        <v>14</v>
      </c>
      <c r="F10" s="524" t="s">
        <v>4614</v>
      </c>
      <c r="G10" s="525">
        <v>122</v>
      </c>
      <c r="H10" s="135">
        <v>6</v>
      </c>
      <c r="I10" s="499" t="s">
        <v>3855</v>
      </c>
      <c r="J10" s="136">
        <v>34</v>
      </c>
      <c r="K10" s="430">
        <v>7</v>
      </c>
      <c r="L10" s="431" t="s">
        <v>3078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 s="11"/>
      <c r="C11" s="11"/>
      <c r="D11" s="11"/>
      <c r="E11" s="523">
        <v>332</v>
      </c>
      <c r="F11" s="524" t="s">
        <v>4615</v>
      </c>
      <c r="G11" s="525">
        <v>39</v>
      </c>
      <c r="H11" s="135">
        <v>299</v>
      </c>
      <c r="I11" s="499" t="s">
        <v>3856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 s="11"/>
      <c r="C12" s="11"/>
      <c r="D12" s="11"/>
      <c r="E12" s="523">
        <v>60</v>
      </c>
      <c r="F12" s="524" t="s">
        <v>4616</v>
      </c>
      <c r="G12" s="525">
        <v>80</v>
      </c>
      <c r="H12" s="135">
        <v>51</v>
      </c>
      <c r="I12" s="499" t="s">
        <v>3857</v>
      </c>
      <c r="J12" s="136">
        <v>51</v>
      </c>
      <c r="K12" s="430">
        <v>49</v>
      </c>
      <c r="L12" s="431" t="s">
        <v>3079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 s="11"/>
      <c r="C13" s="11"/>
      <c r="D13" s="11"/>
      <c r="E13" s="523">
        <v>16</v>
      </c>
      <c r="F13" s="524" t="s">
        <v>4617</v>
      </c>
      <c r="G13" s="525">
        <v>97</v>
      </c>
      <c r="H13" s="135">
        <v>119</v>
      </c>
      <c r="I13" s="499" t="s">
        <v>3858</v>
      </c>
      <c r="J13" s="136">
        <v>46</v>
      </c>
      <c r="K13" s="430">
        <v>204</v>
      </c>
      <c r="L13" s="431" t="s">
        <v>3080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3864</v>
      </c>
      <c r="B14" s="11"/>
      <c r="C14" s="11"/>
      <c r="D14" s="11"/>
      <c r="E14" s="523">
        <v>230</v>
      </c>
      <c r="F14" s="524" t="s">
        <v>4618</v>
      </c>
      <c r="G14" s="525">
        <v>45</v>
      </c>
      <c r="H14" s="135">
        <v>89</v>
      </c>
      <c r="I14" s="499" t="s">
        <v>3859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 s="11"/>
      <c r="C15" s="11"/>
      <c r="D15" s="11"/>
      <c r="E15" s="523">
        <v>8</v>
      </c>
      <c r="F15" s="524" t="s">
        <v>4619</v>
      </c>
      <c r="G15" s="525">
        <v>26</v>
      </c>
      <c r="H15" s="135">
        <v>26</v>
      </c>
      <c r="I15" s="499" t="s">
        <v>3860</v>
      </c>
      <c r="J15" s="136">
        <v>91</v>
      </c>
      <c r="K15" s="430">
        <v>31</v>
      </c>
      <c r="L15" s="431" t="s">
        <v>3081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 s="11"/>
      <c r="C16" s="11"/>
      <c r="D16" s="11"/>
      <c r="E16" s="523">
        <v>101</v>
      </c>
      <c r="F16" s="524" t="s">
        <v>4620</v>
      </c>
      <c r="G16" s="525">
        <v>43</v>
      </c>
      <c r="H16" s="135">
        <v>113</v>
      </c>
      <c r="I16" s="499" t="s">
        <v>3861</v>
      </c>
      <c r="J16" s="136">
        <v>42</v>
      </c>
      <c r="K16" s="430">
        <v>87</v>
      </c>
      <c r="L16" s="431" t="s">
        <v>3082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 s="11"/>
      <c r="C17" s="11"/>
      <c r="D17" s="11"/>
      <c r="E17" s="523">
        <v>159</v>
      </c>
      <c r="F17" s="524" t="s">
        <v>4621</v>
      </c>
      <c r="G17" s="525">
        <v>54</v>
      </c>
      <c r="H17" s="135">
        <v>160</v>
      </c>
      <c r="I17" s="499" t="s">
        <v>3862</v>
      </c>
      <c r="J17" s="136">
        <v>65</v>
      </c>
      <c r="K17" s="430">
        <v>152</v>
      </c>
      <c r="L17" s="431" t="s">
        <v>3083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E18" s="523">
        <v>47</v>
      </c>
      <c r="F18" s="524" t="s">
        <v>4622</v>
      </c>
      <c r="G18" s="525">
        <v>40</v>
      </c>
      <c r="H18" s="135">
        <v>32</v>
      </c>
      <c r="I18" s="499" t="s">
        <v>3863</v>
      </c>
      <c r="J18" s="136">
        <v>73</v>
      </c>
      <c r="K18" s="430">
        <v>39</v>
      </c>
      <c r="L18" s="431" t="s">
        <v>3084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08"/>
      <c r="C19" s="408"/>
      <c r="D19" s="408"/>
      <c r="E19" s="443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/>
      <c r="C20" s="255"/>
      <c r="D20" s="255"/>
      <c r="E20" s="436">
        <v>886</v>
      </c>
      <c r="F20" s="546" t="s">
        <v>4623</v>
      </c>
      <c r="G20" s="547">
        <v>57</v>
      </c>
      <c r="H20" s="255">
        <v>862</v>
      </c>
      <c r="I20" s="35" t="s">
        <v>3884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E21" s="430">
        <v>14</v>
      </c>
      <c r="F21" s="524" t="s">
        <v>4624</v>
      </c>
      <c r="G21" s="525">
        <v>94</v>
      </c>
      <c r="H21" s="135">
        <v>10</v>
      </c>
      <c r="I21" s="499" t="s">
        <v>3866</v>
      </c>
      <c r="J21" s="136">
        <v>92</v>
      </c>
      <c r="K21" s="430">
        <v>10</v>
      </c>
      <c r="L21" s="431" t="s">
        <v>3086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E22" s="523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E23" s="523">
        <v>2</v>
      </c>
      <c r="F23" s="524" t="s">
        <v>4342</v>
      </c>
      <c r="G23" s="525">
        <v>59</v>
      </c>
      <c r="H23" s="135">
        <v>5</v>
      </c>
      <c r="I23" s="499" t="s">
        <v>3867</v>
      </c>
      <c r="J23" s="136">
        <v>33</v>
      </c>
      <c r="K23" s="430">
        <v>3</v>
      </c>
      <c r="L23" s="431" t="s">
        <v>2897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E24" s="523">
        <v>13</v>
      </c>
      <c r="F24" s="524" t="s">
        <v>4625</v>
      </c>
      <c r="G24" s="525">
        <v>59</v>
      </c>
      <c r="H24" s="135">
        <v>18</v>
      </c>
      <c r="I24" s="499" t="s">
        <v>3868</v>
      </c>
      <c r="J24" s="136">
        <v>32</v>
      </c>
      <c r="K24" s="430">
        <v>11</v>
      </c>
      <c r="L24" s="431" t="s">
        <v>3087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E25" s="523">
        <v>10</v>
      </c>
      <c r="F25" s="524" t="s">
        <v>4626</v>
      </c>
      <c r="G25" s="525">
        <v>102</v>
      </c>
      <c r="H25" s="135">
        <v>14</v>
      </c>
      <c r="I25" s="499" t="s">
        <v>3869</v>
      </c>
      <c r="J25" s="136">
        <v>92</v>
      </c>
      <c r="K25" s="430">
        <v>8</v>
      </c>
      <c r="L25" s="431" t="s">
        <v>3088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E26" s="523">
        <v>142</v>
      </c>
      <c r="F26" s="524" t="s">
        <v>4627</v>
      </c>
      <c r="G26" s="525">
        <v>63</v>
      </c>
      <c r="H26" s="135">
        <v>131</v>
      </c>
      <c r="I26" s="499" t="s">
        <v>3870</v>
      </c>
      <c r="J26" s="136">
        <v>72</v>
      </c>
      <c r="K26" s="430">
        <v>154</v>
      </c>
      <c r="L26" s="431" t="s">
        <v>3089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E27" s="523">
        <v>9</v>
      </c>
      <c r="F27" s="524" t="s">
        <v>4628</v>
      </c>
      <c r="G27" s="525">
        <v>71</v>
      </c>
      <c r="H27" s="135">
        <v>8</v>
      </c>
      <c r="I27" s="499" t="s">
        <v>3871</v>
      </c>
      <c r="J27" s="136">
        <v>98</v>
      </c>
      <c r="K27" s="430">
        <v>4</v>
      </c>
      <c r="L27" s="431" t="s">
        <v>3090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E28" s="523">
        <v>74</v>
      </c>
      <c r="F28" s="524" t="s">
        <v>4629</v>
      </c>
      <c r="G28" s="525">
        <v>39</v>
      </c>
      <c r="H28" s="135">
        <v>63</v>
      </c>
      <c r="I28" s="499" t="s">
        <v>3872</v>
      </c>
      <c r="J28" s="136">
        <v>44</v>
      </c>
      <c r="K28" s="430">
        <v>72</v>
      </c>
      <c r="L28" s="431" t="s">
        <v>3091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E29" s="523">
        <v>98</v>
      </c>
      <c r="F29" s="524" t="s">
        <v>4630</v>
      </c>
      <c r="G29" s="525">
        <v>62</v>
      </c>
      <c r="H29" s="135">
        <v>81</v>
      </c>
      <c r="I29" s="499" t="s">
        <v>3873</v>
      </c>
      <c r="J29" s="136">
        <v>60</v>
      </c>
      <c r="K29" s="430">
        <v>93</v>
      </c>
      <c r="L29" s="431" t="s">
        <v>3092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E30" s="523">
        <v>54</v>
      </c>
      <c r="F30" s="524" t="s">
        <v>4631</v>
      </c>
      <c r="G30" s="525">
        <v>40</v>
      </c>
      <c r="H30" s="135">
        <v>52</v>
      </c>
      <c r="I30" s="499" t="s">
        <v>3874</v>
      </c>
      <c r="J30" s="136">
        <v>48</v>
      </c>
      <c r="K30" s="430">
        <v>56</v>
      </c>
      <c r="L30" s="431" t="s">
        <v>3093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E31" s="523">
        <v>33</v>
      </c>
      <c r="F31" s="524" t="s">
        <v>4632</v>
      </c>
      <c r="G31" s="525">
        <v>58</v>
      </c>
      <c r="H31" s="135">
        <v>34</v>
      </c>
      <c r="I31" s="499" t="s">
        <v>3875</v>
      </c>
      <c r="J31" s="136">
        <v>61</v>
      </c>
      <c r="K31" s="430">
        <v>26</v>
      </c>
      <c r="L31" s="431" t="s">
        <v>3094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E32" s="523">
        <v>99</v>
      </c>
      <c r="F32" s="524" t="s">
        <v>4633</v>
      </c>
      <c r="G32" s="525">
        <v>64</v>
      </c>
      <c r="H32" s="135">
        <v>94</v>
      </c>
      <c r="I32" s="499" t="s">
        <v>3876</v>
      </c>
      <c r="J32" s="136">
        <v>83</v>
      </c>
      <c r="K32" s="430">
        <v>78</v>
      </c>
      <c r="L32" s="431" t="s">
        <v>3095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E33" s="523">
        <v>2</v>
      </c>
      <c r="F33" s="524" t="s">
        <v>1410</v>
      </c>
      <c r="G33" s="525">
        <v>24</v>
      </c>
      <c r="H33" s="135">
        <v>5</v>
      </c>
      <c r="I33" s="499" t="s">
        <v>3684</v>
      </c>
      <c r="J33" s="136">
        <v>97</v>
      </c>
      <c r="K33" s="430">
        <v>9</v>
      </c>
      <c r="L33" s="431" t="s">
        <v>3096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E34" s="523">
        <v>19</v>
      </c>
      <c r="F34" s="524" t="s">
        <v>4634</v>
      </c>
      <c r="G34" s="525">
        <v>74</v>
      </c>
      <c r="H34" s="135">
        <v>22</v>
      </c>
      <c r="I34" s="499" t="s">
        <v>3877</v>
      </c>
      <c r="J34" s="136">
        <v>51</v>
      </c>
      <c r="K34" s="430">
        <v>36</v>
      </c>
      <c r="L34" s="431" t="s">
        <v>3097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E35" s="523">
        <v>36</v>
      </c>
      <c r="F35" s="524" t="s">
        <v>4635</v>
      </c>
      <c r="G35" s="525">
        <v>79</v>
      </c>
      <c r="H35" s="135">
        <v>30</v>
      </c>
      <c r="I35" s="499" t="s">
        <v>3878</v>
      </c>
      <c r="J35" s="136">
        <v>54</v>
      </c>
      <c r="K35" s="430">
        <v>38</v>
      </c>
      <c r="L35" s="431" t="s">
        <v>3098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E36" s="523">
        <v>34</v>
      </c>
      <c r="F36" s="524" t="s">
        <v>4636</v>
      </c>
      <c r="G36" s="525">
        <v>53</v>
      </c>
      <c r="H36" s="135">
        <v>33</v>
      </c>
      <c r="I36" s="499" t="s">
        <v>3879</v>
      </c>
      <c r="J36" s="136">
        <v>50</v>
      </c>
      <c r="K36" s="430">
        <v>30</v>
      </c>
      <c r="L36" s="431" t="s">
        <v>3099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E37" s="523">
        <v>10</v>
      </c>
      <c r="F37" s="524" t="s">
        <v>4637</v>
      </c>
      <c r="G37" s="525">
        <v>70</v>
      </c>
      <c r="H37" s="135">
        <v>6</v>
      </c>
      <c r="I37" s="499" t="s">
        <v>3880</v>
      </c>
      <c r="J37" s="136">
        <v>63</v>
      </c>
      <c r="K37" s="430">
        <v>5</v>
      </c>
      <c r="L37" s="431" t="s">
        <v>3100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E38" s="523">
        <v>14</v>
      </c>
      <c r="F38" s="524" t="s">
        <v>4638</v>
      </c>
      <c r="G38" s="525">
        <v>81</v>
      </c>
      <c r="H38" s="135">
        <v>24</v>
      </c>
      <c r="I38" s="499" t="s">
        <v>3881</v>
      </c>
      <c r="J38" s="136">
        <v>49</v>
      </c>
      <c r="K38" s="430">
        <v>18</v>
      </c>
      <c r="L38" s="431" t="s">
        <v>3101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E39" s="523">
        <v>213</v>
      </c>
      <c r="F39" s="524" t="s">
        <v>4639</v>
      </c>
      <c r="G39" s="525">
        <v>45</v>
      </c>
      <c r="H39" s="135">
        <v>221</v>
      </c>
      <c r="I39" s="499" t="s">
        <v>3882</v>
      </c>
      <c r="J39" s="136">
        <v>40</v>
      </c>
      <c r="K39" s="430">
        <v>219</v>
      </c>
      <c r="L39" s="431" t="s">
        <v>3102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E40" s="523">
        <v>10</v>
      </c>
      <c r="F40" s="524" t="s">
        <v>4640</v>
      </c>
      <c r="G40" s="525">
        <v>46</v>
      </c>
      <c r="H40" s="135">
        <v>8</v>
      </c>
      <c r="I40" s="499" t="s">
        <v>3883</v>
      </c>
      <c r="J40" s="136">
        <v>115</v>
      </c>
      <c r="K40" s="430">
        <v>8</v>
      </c>
      <c r="L40" s="431" t="s">
        <v>3103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405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B42" s="21"/>
      <c r="C42" s="21"/>
      <c r="D42" s="21"/>
      <c r="E42" s="405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54">
        <v>2021</v>
      </c>
      <c r="C43" s="460"/>
      <c r="D43" s="456"/>
      <c r="E43" s="477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57" t="s">
        <v>262</v>
      </c>
      <c r="C44" s="503" t="s">
        <v>263</v>
      </c>
      <c r="D44" s="458" t="s">
        <v>264</v>
      </c>
      <c r="E44" s="477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/>
      <c r="C45" s="255"/>
      <c r="D45" s="255"/>
      <c r="E45" s="436">
        <v>948</v>
      </c>
      <c r="F45" s="546" t="s">
        <v>4641</v>
      </c>
      <c r="G45" s="547">
        <v>44</v>
      </c>
      <c r="H45" s="255">
        <v>933</v>
      </c>
      <c r="I45" s="35" t="s">
        <v>3905</v>
      </c>
      <c r="J45" s="256">
        <v>55</v>
      </c>
      <c r="K45" s="436">
        <v>996</v>
      </c>
      <c r="L45" s="437" t="s">
        <v>3124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E46" s="430">
        <v>15</v>
      </c>
      <c r="F46" s="524" t="s">
        <v>4642</v>
      </c>
      <c r="G46" s="525">
        <v>41</v>
      </c>
      <c r="H46" s="135">
        <v>12</v>
      </c>
      <c r="I46" s="499" t="s">
        <v>3885</v>
      </c>
      <c r="J46" s="136">
        <v>58</v>
      </c>
      <c r="K46" s="430">
        <v>8</v>
      </c>
      <c r="L46" s="431" t="s">
        <v>3104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E47" s="523">
        <v>5</v>
      </c>
      <c r="F47" s="524" t="s">
        <v>4643</v>
      </c>
      <c r="G47" s="525">
        <v>73</v>
      </c>
      <c r="H47" s="135">
        <v>8</v>
      </c>
      <c r="I47" s="499" t="s">
        <v>3886</v>
      </c>
      <c r="J47" s="136">
        <v>56</v>
      </c>
      <c r="K47" s="430">
        <v>5</v>
      </c>
      <c r="L47" s="431" t="s">
        <v>2915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E48" s="523">
        <v>26</v>
      </c>
      <c r="F48" s="524" t="s">
        <v>4644</v>
      </c>
      <c r="G48" s="525">
        <v>68</v>
      </c>
      <c r="H48" s="135">
        <v>25</v>
      </c>
      <c r="I48" s="499" t="s">
        <v>3887</v>
      </c>
      <c r="J48" s="136">
        <v>46</v>
      </c>
      <c r="K48" s="430">
        <v>29</v>
      </c>
      <c r="L48" s="431" t="s">
        <v>3105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E49" s="523">
        <v>1</v>
      </c>
      <c r="F49" s="524" t="s">
        <v>4645</v>
      </c>
      <c r="G49" s="525">
        <v>6</v>
      </c>
      <c r="H49" s="135">
        <v>1</v>
      </c>
      <c r="I49" s="499" t="s">
        <v>3291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E50" s="523">
        <v>2</v>
      </c>
      <c r="F50" s="524" t="s">
        <v>4646</v>
      </c>
      <c r="G50" s="525">
        <v>21</v>
      </c>
      <c r="H50" s="135">
        <v>1</v>
      </c>
      <c r="I50" s="499" t="s">
        <v>3292</v>
      </c>
      <c r="J50" s="136">
        <v>135</v>
      </c>
      <c r="K50" s="430">
        <v>1</v>
      </c>
      <c r="L50" s="431" t="s">
        <v>2883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E51" s="523">
        <v>6</v>
      </c>
      <c r="F51" s="524" t="s">
        <v>4647</v>
      </c>
      <c r="G51" s="525">
        <v>26</v>
      </c>
      <c r="H51" s="135">
        <v>8</v>
      </c>
      <c r="I51" s="499" t="s">
        <v>3696</v>
      </c>
      <c r="J51" s="136">
        <v>34</v>
      </c>
      <c r="K51" s="430">
        <v>16</v>
      </c>
      <c r="L51" s="431" t="s">
        <v>3106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 s="11"/>
      <c r="C52" s="11"/>
      <c r="D52" s="11"/>
      <c r="E52" s="523">
        <v>4</v>
      </c>
      <c r="F52" s="524" t="s">
        <v>4648</v>
      </c>
      <c r="G52" s="525">
        <v>34</v>
      </c>
      <c r="H52" s="135">
        <v>5</v>
      </c>
      <c r="I52" s="499" t="s">
        <v>3888</v>
      </c>
      <c r="J52" s="136">
        <v>80</v>
      </c>
      <c r="K52" s="430">
        <v>9</v>
      </c>
      <c r="L52" s="431" t="s">
        <v>3107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E53" s="523">
        <v>8</v>
      </c>
      <c r="F53" s="524" t="s">
        <v>4649</v>
      </c>
      <c r="G53" s="525">
        <v>37</v>
      </c>
      <c r="H53" s="135">
        <v>3</v>
      </c>
      <c r="I53" s="499" t="s">
        <v>3697</v>
      </c>
      <c r="J53" s="136">
        <v>25</v>
      </c>
      <c r="K53" s="430">
        <v>4</v>
      </c>
      <c r="L53" s="431" t="s">
        <v>3108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E54" s="523">
        <v>2</v>
      </c>
      <c r="F54" s="524" t="s">
        <v>3349</v>
      </c>
      <c r="G54" s="525">
        <v>50</v>
      </c>
      <c r="H54" s="135">
        <v>2</v>
      </c>
      <c r="I54" s="499" t="s">
        <v>3889</v>
      </c>
      <c r="J54" s="136">
        <v>7</v>
      </c>
      <c r="K54" s="430">
        <v>3</v>
      </c>
      <c r="L54" s="431" t="s">
        <v>2919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E55" s="523">
        <v>53</v>
      </c>
      <c r="F55" s="524" t="s">
        <v>4650</v>
      </c>
      <c r="G55" s="525">
        <v>29</v>
      </c>
      <c r="H55" s="135">
        <v>64</v>
      </c>
      <c r="I55" s="499" t="s">
        <v>3890</v>
      </c>
      <c r="J55" s="136">
        <v>38</v>
      </c>
      <c r="K55" s="430">
        <v>35</v>
      </c>
      <c r="L55" s="431" t="s">
        <v>3109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E56" s="523">
        <v>13</v>
      </c>
      <c r="F56" s="524" t="s">
        <v>4651</v>
      </c>
      <c r="G56" s="525">
        <v>45</v>
      </c>
      <c r="H56" s="135">
        <v>9</v>
      </c>
      <c r="I56" s="499" t="s">
        <v>3699</v>
      </c>
      <c r="J56" s="136">
        <v>47</v>
      </c>
      <c r="K56" s="430">
        <v>14</v>
      </c>
      <c r="L56" s="431" t="s">
        <v>3110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E57" s="523">
        <v>6</v>
      </c>
      <c r="F57" s="524" t="s">
        <v>4652</v>
      </c>
      <c r="G57" s="525">
        <v>56</v>
      </c>
      <c r="H57" s="135">
        <v>3</v>
      </c>
      <c r="I57" s="499" t="s">
        <v>3891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E58" s="523">
        <v>505</v>
      </c>
      <c r="F58" s="524" t="s">
        <v>4653</v>
      </c>
      <c r="G58" s="525">
        <v>40</v>
      </c>
      <c r="H58" s="135">
        <v>470</v>
      </c>
      <c r="I58" s="499" t="s">
        <v>3892</v>
      </c>
      <c r="J58" s="136">
        <v>60</v>
      </c>
      <c r="K58" s="430">
        <v>514</v>
      </c>
      <c r="L58" s="431" t="s">
        <v>3111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E59" s="523">
        <v>13</v>
      </c>
      <c r="F59" s="524" t="s">
        <v>4654</v>
      </c>
      <c r="G59" s="525">
        <v>33</v>
      </c>
      <c r="H59" s="135">
        <v>14</v>
      </c>
      <c r="I59" s="499" t="s">
        <v>3893</v>
      </c>
      <c r="J59" s="136">
        <v>60</v>
      </c>
      <c r="K59" s="430">
        <v>21</v>
      </c>
      <c r="L59" s="431" t="s">
        <v>3112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E60" s="523">
        <v>5</v>
      </c>
      <c r="F60" s="524" t="s">
        <v>4655</v>
      </c>
      <c r="G60" s="525">
        <v>60</v>
      </c>
      <c r="H60" s="135">
        <v>4</v>
      </c>
      <c r="I60" s="499" t="s">
        <v>3894</v>
      </c>
      <c r="J60" s="136">
        <v>12</v>
      </c>
      <c r="K60" s="430">
        <v>1</v>
      </c>
      <c r="L60" s="431" t="s">
        <v>3113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E61" s="523">
        <v>2</v>
      </c>
      <c r="F61" s="524" t="s">
        <v>4460</v>
      </c>
      <c r="G61" s="525">
        <v>28</v>
      </c>
      <c r="H61" s="135">
        <v>4</v>
      </c>
      <c r="I61" s="499" t="s">
        <v>3895</v>
      </c>
      <c r="J61" s="136">
        <v>11</v>
      </c>
      <c r="K61" s="430">
        <v>1</v>
      </c>
      <c r="L61" s="431" t="s">
        <v>3114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E62" s="523">
        <v>13</v>
      </c>
      <c r="F62" s="524" t="s">
        <v>4656</v>
      </c>
      <c r="G62" s="525">
        <v>20</v>
      </c>
      <c r="H62" s="135">
        <v>11</v>
      </c>
      <c r="I62" s="499" t="s">
        <v>3896</v>
      </c>
      <c r="J62" s="136">
        <v>26</v>
      </c>
      <c r="K62" s="430">
        <v>2</v>
      </c>
      <c r="L62" s="431" t="s">
        <v>2924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E63" s="523">
        <v>24</v>
      </c>
      <c r="F63" s="524" t="s">
        <v>4657</v>
      </c>
      <c r="G63" s="525">
        <v>97</v>
      </c>
      <c r="H63" s="135">
        <v>24</v>
      </c>
      <c r="I63" s="499" t="s">
        <v>3897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E64" s="523">
        <v>24</v>
      </c>
      <c r="F64" s="524" t="s">
        <v>4658</v>
      </c>
      <c r="G64" s="525">
        <v>37</v>
      </c>
      <c r="H64" s="135">
        <v>19</v>
      </c>
      <c r="I64" s="499" t="s">
        <v>3898</v>
      </c>
      <c r="J64" s="136">
        <v>58</v>
      </c>
      <c r="K64" s="430">
        <v>20</v>
      </c>
      <c r="L64" s="431" t="s">
        <v>3115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E65" s="523">
        <v>7</v>
      </c>
      <c r="F65" s="524" t="s">
        <v>4463</v>
      </c>
      <c r="G65" s="525">
        <v>34</v>
      </c>
      <c r="H65" s="135">
        <v>7</v>
      </c>
      <c r="I65" s="499" t="s">
        <v>3899</v>
      </c>
      <c r="J65" s="136">
        <v>32</v>
      </c>
      <c r="K65" s="430">
        <v>14</v>
      </c>
      <c r="L65" s="431" t="s">
        <v>3116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E66" s="523">
        <v>4</v>
      </c>
      <c r="F66" s="524" t="s">
        <v>4168</v>
      </c>
      <c r="G66" s="525">
        <v>68</v>
      </c>
      <c r="H66" s="135">
        <v>3</v>
      </c>
      <c r="I66" s="499" t="s">
        <v>3707</v>
      </c>
      <c r="J66" s="136">
        <v>29</v>
      </c>
      <c r="K66" s="430">
        <v>4</v>
      </c>
      <c r="L66" s="431" t="s">
        <v>3117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E67" s="523">
        <v>6</v>
      </c>
      <c r="F67" s="524" t="s">
        <v>4464</v>
      </c>
      <c r="G67" s="525">
        <v>73</v>
      </c>
      <c r="H67" s="135">
        <v>6</v>
      </c>
      <c r="I67" s="499" t="s">
        <v>3900</v>
      </c>
      <c r="J67" s="136">
        <v>54</v>
      </c>
      <c r="K67" s="430">
        <v>9</v>
      </c>
      <c r="L67" s="431" t="s">
        <v>3118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E68" s="523">
        <v>17</v>
      </c>
      <c r="F68" s="524" t="s">
        <v>4659</v>
      </c>
      <c r="G68" s="525">
        <v>65</v>
      </c>
      <c r="H68" s="135">
        <v>14</v>
      </c>
      <c r="I68" s="499" t="s">
        <v>3901</v>
      </c>
      <c r="J68" s="136">
        <v>48</v>
      </c>
      <c r="K68" s="430">
        <v>18</v>
      </c>
      <c r="L68" s="431" t="s">
        <v>3119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E69" s="523">
        <v>3</v>
      </c>
      <c r="F69" s="524" t="s">
        <v>4466</v>
      </c>
      <c r="G69" s="525">
        <v>164</v>
      </c>
      <c r="H69" s="135">
        <v>3</v>
      </c>
      <c r="I69" s="499" t="s">
        <v>3710</v>
      </c>
      <c r="J69" s="136">
        <v>107</v>
      </c>
      <c r="K69" s="430">
        <v>4</v>
      </c>
      <c r="L69" s="431" t="s">
        <v>3120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E70" s="523">
        <v>160</v>
      </c>
      <c r="F70" s="524" t="s">
        <v>4660</v>
      </c>
      <c r="G70" s="525">
        <v>44</v>
      </c>
      <c r="H70" s="135">
        <v>184</v>
      </c>
      <c r="I70" s="499" t="s">
        <v>3902</v>
      </c>
      <c r="J70" s="136">
        <v>56</v>
      </c>
      <c r="K70" s="430">
        <v>211</v>
      </c>
      <c r="L70" s="431" t="s">
        <v>3121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E71" s="523">
        <v>15</v>
      </c>
      <c r="F71" s="524" t="s">
        <v>4661</v>
      </c>
      <c r="G71" s="525">
        <v>72</v>
      </c>
      <c r="H71" s="135">
        <v>17</v>
      </c>
      <c r="I71" s="499" t="s">
        <v>3903</v>
      </c>
      <c r="J71" s="136">
        <v>75</v>
      </c>
      <c r="K71" s="430">
        <v>12</v>
      </c>
      <c r="L71" s="431" t="s">
        <v>3122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E72" s="523">
        <v>9</v>
      </c>
      <c r="F72" s="524" t="s">
        <v>694</v>
      </c>
      <c r="G72" s="525">
        <v>43</v>
      </c>
      <c r="H72" s="135">
        <v>12</v>
      </c>
      <c r="I72" s="499" t="s">
        <v>3904</v>
      </c>
      <c r="J72" s="136">
        <v>60</v>
      </c>
      <c r="K72" s="430">
        <v>9</v>
      </c>
      <c r="L72" s="431" t="s">
        <v>3123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405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B74" s="52"/>
      <c r="C74" s="52"/>
      <c r="D74" s="52"/>
      <c r="E74" s="405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54">
        <v>2021</v>
      </c>
      <c r="C75" s="460"/>
      <c r="D75" s="456"/>
      <c r="E75" s="477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57" t="s">
        <v>262</v>
      </c>
      <c r="C76" s="503" t="s">
        <v>263</v>
      </c>
      <c r="D76" s="458" t="s">
        <v>264</v>
      </c>
      <c r="E76" s="477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457"/>
      <c r="C77" s="457"/>
      <c r="D77" s="457"/>
      <c r="E77" s="552">
        <v>12327</v>
      </c>
      <c r="F77" s="553" t="s">
        <v>4662</v>
      </c>
      <c r="G77" s="554">
        <v>30</v>
      </c>
      <c r="H77" s="255">
        <v>11682</v>
      </c>
      <c r="I77" s="35" t="s">
        <v>3925</v>
      </c>
      <c r="J77" s="256">
        <v>35</v>
      </c>
      <c r="K77" s="436">
        <v>11793</v>
      </c>
      <c r="L77" s="437" t="s">
        <v>3144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E78" s="430">
        <v>94</v>
      </c>
      <c r="F78" s="524" t="s">
        <v>4663</v>
      </c>
      <c r="G78" s="525">
        <v>45</v>
      </c>
      <c r="H78" s="135">
        <v>109</v>
      </c>
      <c r="I78" s="499" t="s">
        <v>3906</v>
      </c>
      <c r="J78" s="136">
        <v>49</v>
      </c>
      <c r="K78" s="430">
        <v>96</v>
      </c>
      <c r="L78" s="431" t="s">
        <v>3125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E79" s="523">
        <v>223</v>
      </c>
      <c r="F79" s="524" t="s">
        <v>4664</v>
      </c>
      <c r="G79" s="525">
        <v>27</v>
      </c>
      <c r="H79" s="135">
        <v>225</v>
      </c>
      <c r="I79" s="499" t="s">
        <v>3907</v>
      </c>
      <c r="J79" s="136">
        <v>31</v>
      </c>
      <c r="K79" s="430">
        <v>226</v>
      </c>
      <c r="L79" s="431" t="s">
        <v>3126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E80" s="523">
        <v>281</v>
      </c>
      <c r="F80" s="524" t="s">
        <v>4665</v>
      </c>
      <c r="G80" s="525">
        <v>22</v>
      </c>
      <c r="H80" s="135">
        <v>294</v>
      </c>
      <c r="I80" s="499" t="s">
        <v>3908</v>
      </c>
      <c r="J80" s="136">
        <v>28</v>
      </c>
      <c r="K80" s="430">
        <v>251</v>
      </c>
      <c r="L80" s="431" t="s">
        <v>3127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E81" s="523">
        <v>159</v>
      </c>
      <c r="F81" s="524" t="s">
        <v>4666</v>
      </c>
      <c r="G81" s="525">
        <v>27</v>
      </c>
      <c r="H81" s="135">
        <v>152</v>
      </c>
      <c r="I81" s="499" t="s">
        <v>3909</v>
      </c>
      <c r="J81" s="136">
        <v>46</v>
      </c>
      <c r="K81" s="430">
        <v>126</v>
      </c>
      <c r="L81" s="431" t="s">
        <v>3128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E82" s="523">
        <v>601</v>
      </c>
      <c r="F82" s="524" t="s">
        <v>4667</v>
      </c>
      <c r="G82" s="525">
        <v>24</v>
      </c>
      <c r="H82" s="135">
        <v>528</v>
      </c>
      <c r="I82" s="499" t="s">
        <v>3910</v>
      </c>
      <c r="J82" s="136">
        <v>25</v>
      </c>
      <c r="K82" s="430">
        <v>505</v>
      </c>
      <c r="L82" s="431" t="s">
        <v>3129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E83" s="523">
        <v>275</v>
      </c>
      <c r="F83" s="524" t="s">
        <v>4668</v>
      </c>
      <c r="G83" s="525">
        <v>28</v>
      </c>
      <c r="H83" s="135">
        <v>287</v>
      </c>
      <c r="I83" s="499" t="s">
        <v>3911</v>
      </c>
      <c r="J83" s="136">
        <v>30</v>
      </c>
      <c r="K83" s="430">
        <v>260</v>
      </c>
      <c r="L83" s="431" t="s">
        <v>3130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E84" s="523">
        <v>184</v>
      </c>
      <c r="F84" s="524" t="s">
        <v>4669</v>
      </c>
      <c r="G84" s="525">
        <v>20</v>
      </c>
      <c r="H84" s="135">
        <v>185</v>
      </c>
      <c r="I84" s="499" t="s">
        <v>3912</v>
      </c>
      <c r="J84" s="136">
        <v>20</v>
      </c>
      <c r="K84" s="430">
        <v>200</v>
      </c>
      <c r="L84" s="431" t="s">
        <v>3131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E85" s="523">
        <v>521</v>
      </c>
      <c r="F85" s="524" t="s">
        <v>4670</v>
      </c>
      <c r="G85" s="525">
        <v>22</v>
      </c>
      <c r="H85" s="135">
        <v>494</v>
      </c>
      <c r="I85" s="499" t="s">
        <v>3913</v>
      </c>
      <c r="J85" s="136">
        <v>22</v>
      </c>
      <c r="K85" s="430">
        <v>533</v>
      </c>
      <c r="L85" s="431" t="s">
        <v>3132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E86" s="523">
        <v>87</v>
      </c>
      <c r="F86" s="524" t="s">
        <v>4671</v>
      </c>
      <c r="G86" s="525">
        <v>19</v>
      </c>
      <c r="H86" s="135">
        <v>84</v>
      </c>
      <c r="I86" s="499" t="s">
        <v>3914</v>
      </c>
      <c r="J86" s="136">
        <v>34</v>
      </c>
      <c r="K86" s="430">
        <v>85</v>
      </c>
      <c r="L86" s="431" t="s">
        <v>3133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E87" s="523">
        <v>6648</v>
      </c>
      <c r="F87" s="524" t="s">
        <v>4672</v>
      </c>
      <c r="G87" s="525">
        <v>36</v>
      </c>
      <c r="H87" s="135">
        <v>6230</v>
      </c>
      <c r="I87" s="499" t="s">
        <v>3915</v>
      </c>
      <c r="J87" s="136">
        <v>40</v>
      </c>
      <c r="K87" s="430">
        <v>6446</v>
      </c>
      <c r="L87" s="431" t="s">
        <v>3134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E88" s="523">
        <v>406</v>
      </c>
      <c r="F88" s="524" t="s">
        <v>4673</v>
      </c>
      <c r="G88" s="525">
        <v>24</v>
      </c>
      <c r="H88" s="135">
        <v>374</v>
      </c>
      <c r="I88" s="499" t="s">
        <v>3916</v>
      </c>
      <c r="J88" s="136">
        <v>26</v>
      </c>
      <c r="K88" s="430">
        <v>361</v>
      </c>
      <c r="L88" s="431" t="s">
        <v>3135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E89" s="523">
        <v>43</v>
      </c>
      <c r="F89" s="524" t="s">
        <v>4674</v>
      </c>
      <c r="G89" s="525">
        <v>110</v>
      </c>
      <c r="H89" s="135">
        <v>21</v>
      </c>
      <c r="I89" s="499" t="s">
        <v>3917</v>
      </c>
      <c r="J89" s="136">
        <v>105</v>
      </c>
      <c r="K89" s="430">
        <v>22</v>
      </c>
      <c r="L89" s="431" t="s">
        <v>3136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E90" s="523">
        <v>141</v>
      </c>
      <c r="F90" s="524" t="s">
        <v>4675</v>
      </c>
      <c r="G90" s="525">
        <v>28</v>
      </c>
      <c r="H90" s="135">
        <v>142</v>
      </c>
      <c r="I90" s="499" t="s">
        <v>3918</v>
      </c>
      <c r="J90" s="136">
        <v>35</v>
      </c>
      <c r="K90" s="430">
        <v>189</v>
      </c>
      <c r="L90" s="431" t="s">
        <v>3137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E91" s="523">
        <v>202</v>
      </c>
      <c r="F91" s="524" t="s">
        <v>4676</v>
      </c>
      <c r="G91" s="525">
        <v>23</v>
      </c>
      <c r="H91" s="135">
        <v>198</v>
      </c>
      <c r="I91" s="499" t="s">
        <v>3919</v>
      </c>
      <c r="J91" s="136">
        <v>33</v>
      </c>
      <c r="K91" s="430">
        <v>257</v>
      </c>
      <c r="L91" s="431" t="s">
        <v>3138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E92" s="523">
        <v>257</v>
      </c>
      <c r="F92" s="524" t="s">
        <v>4677</v>
      </c>
      <c r="G92" s="525">
        <v>25</v>
      </c>
      <c r="H92" s="135">
        <v>230</v>
      </c>
      <c r="I92" s="499" t="s">
        <v>3920</v>
      </c>
      <c r="J92" s="136">
        <v>31</v>
      </c>
      <c r="K92" s="430">
        <v>165</v>
      </c>
      <c r="L92" s="431" t="s">
        <v>3139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E93" s="523">
        <v>883</v>
      </c>
      <c r="F93" s="524" t="s">
        <v>4678</v>
      </c>
      <c r="G93" s="525">
        <v>22</v>
      </c>
      <c r="H93" s="135">
        <v>810</v>
      </c>
      <c r="I93" s="499" t="s">
        <v>3921</v>
      </c>
      <c r="J93" s="136">
        <v>22</v>
      </c>
      <c r="K93" s="430">
        <v>766</v>
      </c>
      <c r="L93" s="431" t="s">
        <v>3140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E94" s="523">
        <v>967</v>
      </c>
      <c r="F94" s="524" t="s">
        <v>4679</v>
      </c>
      <c r="G94" s="525">
        <v>22</v>
      </c>
      <c r="H94" s="135">
        <v>957</v>
      </c>
      <c r="I94" s="499" t="s">
        <v>3922</v>
      </c>
      <c r="J94" s="136">
        <v>30</v>
      </c>
      <c r="K94" s="430">
        <v>965</v>
      </c>
      <c r="L94" s="431" t="s">
        <v>3141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E95" s="523">
        <v>51</v>
      </c>
      <c r="F95" s="524" t="s">
        <v>4680</v>
      </c>
      <c r="G95" s="525">
        <v>23</v>
      </c>
      <c r="H95" s="135">
        <v>51</v>
      </c>
      <c r="I95" s="499" t="s">
        <v>3923</v>
      </c>
      <c r="J95" s="136">
        <v>23</v>
      </c>
      <c r="K95" s="430">
        <v>56</v>
      </c>
      <c r="L95" s="431" t="s">
        <v>3142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499"/>
      <c r="C96" s="499"/>
      <c r="D96" s="499"/>
      <c r="E96" s="523">
        <v>304</v>
      </c>
      <c r="F96" s="524" t="s">
        <v>4681</v>
      </c>
      <c r="G96" s="525">
        <v>20</v>
      </c>
      <c r="H96" s="135">
        <v>311</v>
      </c>
      <c r="I96" s="499" t="s">
        <v>3924</v>
      </c>
      <c r="J96" s="136">
        <v>24</v>
      </c>
      <c r="K96" s="430">
        <v>284</v>
      </c>
      <c r="L96" s="431" t="s">
        <v>3143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B97" s="21"/>
      <c r="C97" s="21"/>
      <c r="D97" s="21"/>
      <c r="E97" s="443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54">
        <v>2021</v>
      </c>
      <c r="C98" s="460"/>
      <c r="D98" s="456"/>
      <c r="E98" s="477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57" t="s">
        <v>262</v>
      </c>
      <c r="C99" s="503" t="s">
        <v>263</v>
      </c>
      <c r="D99" s="458" t="s">
        <v>264</v>
      </c>
      <c r="E99" s="477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/>
      <c r="C100" s="255"/>
      <c r="D100" s="255"/>
      <c r="E100" s="436">
        <v>1500</v>
      </c>
      <c r="F100" s="546" t="s">
        <v>4696</v>
      </c>
      <c r="G100" s="547">
        <v>43</v>
      </c>
      <c r="H100" s="255">
        <v>1084</v>
      </c>
      <c r="I100" s="35" t="s">
        <v>3949</v>
      </c>
      <c r="J100" s="256">
        <v>47</v>
      </c>
      <c r="K100" s="436">
        <v>1323</v>
      </c>
      <c r="L100" s="437" t="s">
        <v>3153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 s="11"/>
      <c r="C101" s="11"/>
      <c r="D101" s="11"/>
      <c r="E101" s="430">
        <v>1</v>
      </c>
      <c r="F101" s="524" t="s">
        <v>4505</v>
      </c>
      <c r="G101" s="525">
        <v>708</v>
      </c>
      <c r="H101" s="135">
        <v>1</v>
      </c>
      <c r="I101" s="499" t="s">
        <v>3543</v>
      </c>
      <c r="J101" s="136">
        <v>71</v>
      </c>
      <c r="K101" s="430">
        <v>1</v>
      </c>
      <c r="L101" s="431" t="s">
        <v>2956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 s="349"/>
      <c r="C102" s="349"/>
      <c r="D102" s="349"/>
      <c r="E102" s="523">
        <v>68</v>
      </c>
      <c r="F102" s="524" t="s">
        <v>4697</v>
      </c>
      <c r="G102" s="525">
        <v>77</v>
      </c>
      <c r="H102" s="135">
        <v>51</v>
      </c>
      <c r="I102" s="499" t="s">
        <v>3941</v>
      </c>
      <c r="J102" s="136">
        <v>74</v>
      </c>
      <c r="K102" s="430">
        <v>61</v>
      </c>
      <c r="L102" s="431" t="s">
        <v>3145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E103" s="523">
        <v>254</v>
      </c>
      <c r="F103" s="524" t="s">
        <v>4698</v>
      </c>
      <c r="G103" s="525">
        <v>39</v>
      </c>
      <c r="H103" s="135">
        <v>220</v>
      </c>
      <c r="I103" s="499" t="s">
        <v>3942</v>
      </c>
      <c r="J103" s="136">
        <v>43</v>
      </c>
      <c r="K103" s="430">
        <v>263</v>
      </c>
      <c r="L103" s="431" t="s">
        <v>3146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E104" s="523">
        <v>40</v>
      </c>
      <c r="F104" s="524" t="s">
        <v>4699</v>
      </c>
      <c r="G104" s="525">
        <v>50</v>
      </c>
      <c r="H104" s="135">
        <v>40</v>
      </c>
      <c r="I104" s="499" t="s">
        <v>3943</v>
      </c>
      <c r="J104" s="136">
        <v>68</v>
      </c>
      <c r="K104" s="430">
        <v>41</v>
      </c>
      <c r="L104" s="431" t="s">
        <v>3147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E105" s="523">
        <v>281</v>
      </c>
      <c r="F105" s="524" t="s">
        <v>4700</v>
      </c>
      <c r="G105" s="525">
        <v>42</v>
      </c>
      <c r="H105" s="135">
        <v>169</v>
      </c>
      <c r="I105" s="499" t="s">
        <v>3944</v>
      </c>
      <c r="J105" s="136">
        <v>40</v>
      </c>
      <c r="K105" s="430">
        <v>235</v>
      </c>
      <c r="L105" s="431" t="s">
        <v>3148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E106" s="523">
        <v>424</v>
      </c>
      <c r="F106" s="524" t="s">
        <v>4701</v>
      </c>
      <c r="G106" s="525">
        <v>50</v>
      </c>
      <c r="H106" s="135">
        <v>329</v>
      </c>
      <c r="I106" s="499" t="s">
        <v>3945</v>
      </c>
      <c r="J106" s="136">
        <v>50</v>
      </c>
      <c r="K106" s="430">
        <v>386</v>
      </c>
      <c r="L106" s="431" t="s">
        <v>3149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E107" s="523">
        <v>1</v>
      </c>
      <c r="F107" s="524" t="s">
        <v>368</v>
      </c>
      <c r="G107" s="525">
        <v>47</v>
      </c>
      <c r="H107" s="135">
        <v>2</v>
      </c>
      <c r="I107" s="499" t="s">
        <v>2589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E108" s="523">
        <v>274</v>
      </c>
      <c r="F108" s="524" t="s">
        <v>4702</v>
      </c>
      <c r="G108" s="525">
        <v>34</v>
      </c>
      <c r="H108" s="135">
        <v>185</v>
      </c>
      <c r="I108" s="499" t="s">
        <v>3946</v>
      </c>
      <c r="J108" s="136">
        <v>48</v>
      </c>
      <c r="K108" s="430">
        <v>216</v>
      </c>
      <c r="L108" s="431" t="s">
        <v>3150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E109" s="523">
        <v>87</v>
      </c>
      <c r="F109" s="524" t="s">
        <v>4703</v>
      </c>
      <c r="G109" s="525">
        <v>33</v>
      </c>
      <c r="H109" s="135">
        <v>54</v>
      </c>
      <c r="I109" s="499" t="s">
        <v>3947</v>
      </c>
      <c r="J109" s="136">
        <v>34</v>
      </c>
      <c r="K109" s="430">
        <v>70</v>
      </c>
      <c r="L109" s="431" t="s">
        <v>3151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E110" s="523">
        <v>70</v>
      </c>
      <c r="F110" s="524" t="s">
        <v>4704</v>
      </c>
      <c r="G110" s="525">
        <v>20</v>
      </c>
      <c r="H110" s="135">
        <v>33</v>
      </c>
      <c r="I110" s="499" t="s">
        <v>3948</v>
      </c>
      <c r="J110" s="136">
        <v>27</v>
      </c>
      <c r="K110" s="430">
        <v>49</v>
      </c>
      <c r="L110" s="431" t="s">
        <v>3152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2"/>
      <c r="D111" s="452"/>
      <c r="E111" s="55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7"/>
      <c r="C112" s="257"/>
      <c r="D112" s="257"/>
      <c r="E112" s="436">
        <v>3096</v>
      </c>
      <c r="F112" s="546" t="s">
        <v>4682</v>
      </c>
      <c r="G112" s="547">
        <v>38</v>
      </c>
      <c r="H112" s="255">
        <v>2799</v>
      </c>
      <c r="I112" s="35" t="s">
        <v>3940</v>
      </c>
      <c r="J112" s="256">
        <v>39</v>
      </c>
      <c r="K112" s="436">
        <v>2824</v>
      </c>
      <c r="L112" s="437" t="s">
        <v>3168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 s="11"/>
      <c r="C113" s="11"/>
      <c r="D113" s="11"/>
      <c r="E113" s="430">
        <v>268</v>
      </c>
      <c r="F113" s="524" t="s">
        <v>4683</v>
      </c>
      <c r="G113" s="525">
        <v>47</v>
      </c>
      <c r="H113" s="135">
        <v>270</v>
      </c>
      <c r="I113" s="499" t="s">
        <v>3926</v>
      </c>
      <c r="J113" s="136">
        <v>44</v>
      </c>
      <c r="K113" s="430">
        <v>266</v>
      </c>
      <c r="L113" s="431" t="s">
        <v>3154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 s="11"/>
      <c r="C114" s="11"/>
      <c r="D114" s="11"/>
      <c r="E114" s="523">
        <v>439</v>
      </c>
      <c r="F114" s="524" t="s">
        <v>4684</v>
      </c>
      <c r="G114" s="525">
        <v>35</v>
      </c>
      <c r="H114" s="135">
        <v>395</v>
      </c>
      <c r="I114" s="499" t="s">
        <v>3927</v>
      </c>
      <c r="J114" s="136">
        <v>34</v>
      </c>
      <c r="K114" s="430">
        <v>414</v>
      </c>
      <c r="L114" s="431" t="s">
        <v>3155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 s="11"/>
      <c r="C115" s="11"/>
      <c r="D115" s="11"/>
      <c r="E115" s="523">
        <v>51</v>
      </c>
      <c r="F115" s="524" t="s">
        <v>4685</v>
      </c>
      <c r="G115" s="525">
        <v>49</v>
      </c>
      <c r="H115" s="135">
        <v>33</v>
      </c>
      <c r="I115" s="499" t="s">
        <v>3928</v>
      </c>
      <c r="J115" s="136">
        <v>38</v>
      </c>
      <c r="K115" s="430">
        <v>33</v>
      </c>
      <c r="L115" s="431" t="s">
        <v>3156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 s="11"/>
      <c r="C116" s="11"/>
      <c r="D116" s="11"/>
      <c r="E116" s="523">
        <v>7</v>
      </c>
      <c r="F116" s="524" t="s">
        <v>4494</v>
      </c>
      <c r="G116" s="525">
        <v>7</v>
      </c>
      <c r="H116" s="135">
        <v>3</v>
      </c>
      <c r="I116" s="499" t="s">
        <v>3747</v>
      </c>
      <c r="J116" s="136">
        <v>48</v>
      </c>
      <c r="K116" s="430">
        <v>5</v>
      </c>
      <c r="L116" s="431" t="s">
        <v>3157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 s="11"/>
      <c r="C117" s="11"/>
      <c r="D117" s="11"/>
      <c r="E117" s="523">
        <v>533</v>
      </c>
      <c r="F117" s="524" t="s">
        <v>4686</v>
      </c>
      <c r="G117" s="525">
        <v>36</v>
      </c>
      <c r="H117" s="135">
        <v>499</v>
      </c>
      <c r="I117" s="499" t="s">
        <v>3929</v>
      </c>
      <c r="J117" s="136">
        <v>37</v>
      </c>
      <c r="K117" s="430">
        <v>500</v>
      </c>
      <c r="L117" s="431" t="s">
        <v>3158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 s="11"/>
      <c r="C118" s="11"/>
      <c r="D118" s="11"/>
      <c r="E118" s="523">
        <v>1</v>
      </c>
      <c r="F118" s="524" t="s">
        <v>1775</v>
      </c>
      <c r="G118" s="525">
        <v>304</v>
      </c>
      <c r="H118" s="135">
        <v>3</v>
      </c>
      <c r="I118" s="499" t="s">
        <v>3930</v>
      </c>
      <c r="J118" s="136">
        <v>56</v>
      </c>
      <c r="K118" s="430">
        <v>3</v>
      </c>
      <c r="L118" s="431" t="s">
        <v>2971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 s="11"/>
      <c r="C119" s="11"/>
      <c r="D119" s="11"/>
      <c r="E119" s="523">
        <v>93</v>
      </c>
      <c r="F119" s="524" t="s">
        <v>4687</v>
      </c>
      <c r="G119" s="525">
        <v>35</v>
      </c>
      <c r="H119" s="135">
        <v>69</v>
      </c>
      <c r="I119" s="499" t="s">
        <v>3931</v>
      </c>
      <c r="J119" s="136">
        <v>46</v>
      </c>
      <c r="K119" s="430">
        <v>71</v>
      </c>
      <c r="L119" s="431" t="s">
        <v>3159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 s="11"/>
      <c r="C120" s="11"/>
      <c r="D120" s="11"/>
      <c r="E120" s="523">
        <v>1117</v>
      </c>
      <c r="F120" s="524" t="s">
        <v>4688</v>
      </c>
      <c r="G120" s="525">
        <v>36</v>
      </c>
      <c r="H120" s="135">
        <v>1008</v>
      </c>
      <c r="I120" s="499" t="s">
        <v>3932</v>
      </c>
      <c r="J120" s="136">
        <v>40</v>
      </c>
      <c r="K120" s="430">
        <v>1053</v>
      </c>
      <c r="L120" s="431" t="s">
        <v>3160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 s="11"/>
      <c r="C121" s="11"/>
      <c r="D121" s="11"/>
      <c r="E121" s="523">
        <v>44</v>
      </c>
      <c r="F121" s="524" t="s">
        <v>4689</v>
      </c>
      <c r="G121" s="525">
        <v>44</v>
      </c>
      <c r="H121" s="135">
        <v>31</v>
      </c>
      <c r="I121" s="499" t="s">
        <v>3933</v>
      </c>
      <c r="J121" s="136">
        <v>46</v>
      </c>
      <c r="K121" s="430">
        <v>26</v>
      </c>
      <c r="L121" s="431" t="s">
        <v>3161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 s="11"/>
      <c r="C122" s="11"/>
      <c r="D122" s="11"/>
      <c r="E122" s="523">
        <v>51</v>
      </c>
      <c r="F122" s="524" t="s">
        <v>4690</v>
      </c>
      <c r="G122" s="525">
        <v>45</v>
      </c>
      <c r="H122" s="135">
        <v>57</v>
      </c>
      <c r="I122" s="499" t="s">
        <v>3934</v>
      </c>
      <c r="J122" s="136">
        <v>58</v>
      </c>
      <c r="K122" s="430">
        <v>50</v>
      </c>
      <c r="L122" s="431" t="s">
        <v>3162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 s="11"/>
      <c r="C123" s="11"/>
      <c r="D123" s="11"/>
      <c r="E123" s="523">
        <v>94</v>
      </c>
      <c r="F123" s="524" t="s">
        <v>4691</v>
      </c>
      <c r="G123" s="525">
        <v>39</v>
      </c>
      <c r="H123" s="135">
        <v>98</v>
      </c>
      <c r="I123" s="499" t="s">
        <v>3935</v>
      </c>
      <c r="J123" s="136">
        <v>35</v>
      </c>
      <c r="K123" s="430">
        <v>114</v>
      </c>
      <c r="L123" s="431" t="s">
        <v>3163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 s="11"/>
      <c r="C124" s="11"/>
      <c r="D124" s="11"/>
      <c r="E124" s="523">
        <v>74</v>
      </c>
      <c r="F124" s="524" t="s">
        <v>4692</v>
      </c>
      <c r="G124" s="525">
        <v>46</v>
      </c>
      <c r="H124" s="135">
        <v>54</v>
      </c>
      <c r="I124" s="499" t="s">
        <v>3936</v>
      </c>
      <c r="J124" s="136">
        <v>37</v>
      </c>
      <c r="K124" s="430">
        <v>48</v>
      </c>
      <c r="L124" s="431" t="s">
        <v>3164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 s="11"/>
      <c r="C125" s="11"/>
      <c r="D125" s="11"/>
      <c r="E125" s="523">
        <v>241</v>
      </c>
      <c r="F125" s="524" t="s">
        <v>4693</v>
      </c>
      <c r="G125" s="525">
        <v>36</v>
      </c>
      <c r="H125" s="135">
        <v>202</v>
      </c>
      <c r="I125" s="499" t="s">
        <v>3937</v>
      </c>
      <c r="J125" s="136">
        <v>37</v>
      </c>
      <c r="K125" s="430">
        <v>182</v>
      </c>
      <c r="L125" s="431" t="s">
        <v>3165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 s="11"/>
      <c r="C126" s="11"/>
      <c r="D126" s="11"/>
      <c r="E126" s="523">
        <v>48</v>
      </c>
      <c r="F126" s="524" t="s">
        <v>4694</v>
      </c>
      <c r="G126" s="525">
        <v>34</v>
      </c>
      <c r="H126" s="135">
        <v>48</v>
      </c>
      <c r="I126" s="499" t="s">
        <v>3938</v>
      </c>
      <c r="J126" s="136">
        <v>39</v>
      </c>
      <c r="K126" s="430">
        <v>38</v>
      </c>
      <c r="L126" s="431" t="s">
        <v>3166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607"/>
      <c r="C127" s="607"/>
      <c r="D127" s="607"/>
      <c r="E127" s="523">
        <v>35</v>
      </c>
      <c r="F127" s="524" t="s">
        <v>4695</v>
      </c>
      <c r="G127" s="525">
        <v>74</v>
      </c>
      <c r="H127" s="135">
        <v>29</v>
      </c>
      <c r="I127" s="499" t="s">
        <v>3939</v>
      </c>
      <c r="J127" s="136">
        <v>48</v>
      </c>
      <c r="K127" s="430">
        <v>21</v>
      </c>
      <c r="L127" s="431" t="s">
        <v>3167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 s="21"/>
      <c r="C128" s="21"/>
      <c r="D128" s="21"/>
      <c r="E128" s="443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54">
        <v>2021</v>
      </c>
      <c r="C129" s="460"/>
      <c r="D129" s="456"/>
      <c r="E129" s="477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57" t="s">
        <v>262</v>
      </c>
      <c r="C130" s="503" t="s">
        <v>263</v>
      </c>
      <c r="D130" s="458" t="s">
        <v>264</v>
      </c>
      <c r="E130" s="477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/>
      <c r="C131" s="255"/>
      <c r="D131" s="255"/>
      <c r="E131" s="436">
        <v>1505</v>
      </c>
      <c r="F131" s="546" t="s">
        <v>4705</v>
      </c>
      <c r="G131" s="547">
        <v>41</v>
      </c>
      <c r="H131" s="255">
        <v>1447</v>
      </c>
      <c r="I131" s="35" t="s">
        <v>3973</v>
      </c>
      <c r="J131" s="256">
        <v>46</v>
      </c>
      <c r="K131" s="436">
        <v>1436</v>
      </c>
      <c r="L131" s="437" t="s">
        <v>3193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/>
      <c r="C132"/>
      <c r="D132"/>
      <c r="E132" s="430">
        <v>14</v>
      </c>
      <c r="F132" s="524" t="s">
        <v>4706</v>
      </c>
      <c r="G132" s="525">
        <v>71</v>
      </c>
      <c r="H132" s="135">
        <v>8</v>
      </c>
      <c r="I132" s="499" t="s">
        <v>2928</v>
      </c>
      <c r="J132" s="136">
        <v>71</v>
      </c>
      <c r="K132" s="430">
        <v>11</v>
      </c>
      <c r="L132" s="431" t="s">
        <v>3169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/>
      <c r="C133"/>
      <c r="D133"/>
      <c r="E133" s="523">
        <v>8</v>
      </c>
      <c r="F133" s="524" t="s">
        <v>4707</v>
      </c>
      <c r="G133" s="525">
        <v>15</v>
      </c>
      <c r="H133" s="135">
        <v>8</v>
      </c>
      <c r="I133" s="499" t="s">
        <v>3950</v>
      </c>
      <c r="J133" s="136">
        <v>119</v>
      </c>
      <c r="K133" s="430">
        <v>10</v>
      </c>
      <c r="L133" s="431" t="s">
        <v>3170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/>
      <c r="C134"/>
      <c r="D134"/>
      <c r="E134" s="523">
        <v>35</v>
      </c>
      <c r="F134" s="524" t="s">
        <v>4708</v>
      </c>
      <c r="G134" s="525">
        <v>59</v>
      </c>
      <c r="H134" s="135">
        <v>36</v>
      </c>
      <c r="I134" s="499" t="s">
        <v>3951</v>
      </c>
      <c r="J134" s="136">
        <v>43</v>
      </c>
      <c r="K134" s="430">
        <v>34</v>
      </c>
      <c r="L134" s="431" t="s">
        <v>3171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/>
      <c r="C135"/>
      <c r="D135"/>
      <c r="E135" s="523">
        <v>22</v>
      </c>
      <c r="F135" s="524" t="s">
        <v>4709</v>
      </c>
      <c r="G135" s="525">
        <v>93</v>
      </c>
      <c r="H135" s="135">
        <v>31</v>
      </c>
      <c r="I135" s="499" t="s">
        <v>3952</v>
      </c>
      <c r="J135" s="136">
        <v>116</v>
      </c>
      <c r="K135" s="430">
        <v>20</v>
      </c>
      <c r="L135" s="431" t="s">
        <v>3172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/>
      <c r="C136"/>
      <c r="D136"/>
      <c r="E136" s="523">
        <v>8</v>
      </c>
      <c r="F136" s="524" t="s">
        <v>4710</v>
      </c>
      <c r="G136" s="525">
        <v>56</v>
      </c>
      <c r="H136" s="135">
        <v>7</v>
      </c>
      <c r="I136" s="499" t="s">
        <v>3953</v>
      </c>
      <c r="J136" s="136">
        <v>76</v>
      </c>
      <c r="K136" s="430">
        <v>9</v>
      </c>
      <c r="L136" s="431" t="s">
        <v>3173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/>
      <c r="C137"/>
      <c r="D137"/>
      <c r="E137" s="523">
        <v>9</v>
      </c>
      <c r="F137" s="524" t="s">
        <v>4711</v>
      </c>
      <c r="G137" s="525">
        <v>88</v>
      </c>
      <c r="H137" s="135">
        <v>10</v>
      </c>
      <c r="I137" s="499" t="s">
        <v>3954</v>
      </c>
      <c r="J137" s="136">
        <v>81</v>
      </c>
      <c r="K137" s="430">
        <v>9</v>
      </c>
      <c r="L137" s="431" t="s">
        <v>3174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/>
      <c r="C138"/>
      <c r="D138"/>
      <c r="E138" s="523">
        <v>15</v>
      </c>
      <c r="F138" s="524" t="s">
        <v>4712</v>
      </c>
      <c r="G138" s="525">
        <v>71</v>
      </c>
      <c r="H138" s="135">
        <v>11</v>
      </c>
      <c r="I138" s="499" t="s">
        <v>3955</v>
      </c>
      <c r="J138" s="136">
        <v>26</v>
      </c>
      <c r="K138" s="430">
        <v>13</v>
      </c>
      <c r="L138" s="431" t="s">
        <v>3175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/>
      <c r="C139"/>
      <c r="D139"/>
      <c r="E139" s="523">
        <v>22</v>
      </c>
      <c r="F139" s="524" t="s">
        <v>4713</v>
      </c>
      <c r="G139" s="525">
        <v>73</v>
      </c>
      <c r="H139" s="135">
        <v>21</v>
      </c>
      <c r="I139" s="499" t="s">
        <v>3956</v>
      </c>
      <c r="J139" s="136">
        <v>85</v>
      </c>
      <c r="K139" s="430">
        <v>24</v>
      </c>
      <c r="L139" s="431" t="s">
        <v>3176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/>
      <c r="C140"/>
      <c r="D140"/>
      <c r="E140" s="523">
        <v>39</v>
      </c>
      <c r="F140" s="524" t="s">
        <v>4714</v>
      </c>
      <c r="G140" s="525">
        <v>24</v>
      </c>
      <c r="H140" s="135">
        <v>46</v>
      </c>
      <c r="I140" s="499" t="s">
        <v>3957</v>
      </c>
      <c r="J140" s="136">
        <v>35</v>
      </c>
      <c r="K140" s="430">
        <v>41</v>
      </c>
      <c r="L140" s="431" t="s">
        <v>3177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/>
      <c r="C141"/>
      <c r="D141"/>
      <c r="E141" s="523">
        <v>46</v>
      </c>
      <c r="F141" s="524" t="s">
        <v>4715</v>
      </c>
      <c r="G141" s="525">
        <v>39</v>
      </c>
      <c r="H141" s="135">
        <v>40</v>
      </c>
      <c r="I141" s="499" t="s">
        <v>3958</v>
      </c>
      <c r="J141" s="136">
        <v>43</v>
      </c>
      <c r="K141" s="430">
        <v>44</v>
      </c>
      <c r="L141" s="431" t="s">
        <v>3178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/>
      <c r="C142"/>
      <c r="D142"/>
      <c r="E142" s="523">
        <v>20</v>
      </c>
      <c r="F142" s="524" t="s">
        <v>4716</v>
      </c>
      <c r="G142" s="525">
        <v>33</v>
      </c>
      <c r="H142" s="135">
        <v>21</v>
      </c>
      <c r="I142" s="499" t="s">
        <v>3959</v>
      </c>
      <c r="J142" s="136">
        <v>29</v>
      </c>
      <c r="K142" s="430">
        <v>16</v>
      </c>
      <c r="L142" s="431" t="s">
        <v>3179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/>
      <c r="C143"/>
      <c r="D143"/>
      <c r="E143" s="523">
        <v>12</v>
      </c>
      <c r="F143" s="524" t="s">
        <v>4717</v>
      </c>
      <c r="G143" s="525">
        <v>53</v>
      </c>
      <c r="H143" s="135">
        <v>14</v>
      </c>
      <c r="I143" s="499" t="s">
        <v>3960</v>
      </c>
      <c r="J143" s="136">
        <v>150</v>
      </c>
      <c r="K143" s="430">
        <v>17</v>
      </c>
      <c r="L143" s="431" t="s">
        <v>3180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/>
      <c r="C144"/>
      <c r="D144"/>
      <c r="E144" s="523">
        <v>12</v>
      </c>
      <c r="F144" s="524" t="s">
        <v>4528</v>
      </c>
      <c r="G144" s="525">
        <v>30</v>
      </c>
      <c r="H144" s="135">
        <v>16</v>
      </c>
      <c r="I144" s="499" t="s">
        <v>3961</v>
      </c>
      <c r="J144" s="136">
        <v>67</v>
      </c>
      <c r="K144" s="430">
        <v>11</v>
      </c>
      <c r="L144" s="431" t="s">
        <v>3181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/>
      <c r="C145"/>
      <c r="D145"/>
      <c r="E145" s="523">
        <v>5</v>
      </c>
      <c r="F145" s="524" t="s">
        <v>4718</v>
      </c>
      <c r="G145" s="525">
        <v>78</v>
      </c>
      <c r="H145" s="135">
        <v>5</v>
      </c>
      <c r="I145" s="499" t="s">
        <v>3962</v>
      </c>
      <c r="J145" s="136">
        <v>61</v>
      </c>
      <c r="K145" s="430">
        <v>5</v>
      </c>
      <c r="L145" s="431" t="s">
        <v>3182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/>
      <c r="C146"/>
      <c r="D146"/>
      <c r="E146" s="523">
        <v>33</v>
      </c>
      <c r="F146" s="524" t="s">
        <v>4719</v>
      </c>
      <c r="G146" s="525">
        <v>34</v>
      </c>
      <c r="H146" s="135">
        <v>30</v>
      </c>
      <c r="I146" s="499" t="s">
        <v>3963</v>
      </c>
      <c r="J146" s="136">
        <v>41</v>
      </c>
      <c r="K146" s="430">
        <v>24</v>
      </c>
      <c r="L146" s="431" t="s">
        <v>3183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/>
      <c r="C147"/>
      <c r="D147"/>
      <c r="E147" s="523">
        <v>158</v>
      </c>
      <c r="F147" s="524" t="s">
        <v>4720</v>
      </c>
      <c r="G147" s="525">
        <v>52</v>
      </c>
      <c r="H147" s="135">
        <v>139</v>
      </c>
      <c r="I147" s="499" t="s">
        <v>3964</v>
      </c>
      <c r="J147" s="136">
        <v>58</v>
      </c>
      <c r="K147" s="430">
        <v>142</v>
      </c>
      <c r="L147" s="431" t="s">
        <v>3184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/>
      <c r="C148"/>
      <c r="D148"/>
      <c r="E148" s="523">
        <v>28</v>
      </c>
      <c r="F148" s="524" t="s">
        <v>4721</v>
      </c>
      <c r="G148" s="525">
        <v>47</v>
      </c>
      <c r="H148" s="135">
        <v>21</v>
      </c>
      <c r="I148" s="499" t="s">
        <v>3965</v>
      </c>
      <c r="J148" s="136">
        <v>41</v>
      </c>
      <c r="K148" s="430">
        <v>22</v>
      </c>
      <c r="L148" s="431" t="s">
        <v>3185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/>
      <c r="C149"/>
      <c r="D149"/>
      <c r="E149" s="523">
        <v>12</v>
      </c>
      <c r="F149" s="524" t="s">
        <v>4722</v>
      </c>
      <c r="G149" s="525">
        <v>79</v>
      </c>
      <c r="H149" s="135">
        <v>18</v>
      </c>
      <c r="I149" s="499" t="s">
        <v>3966</v>
      </c>
      <c r="J149" s="136">
        <v>40</v>
      </c>
      <c r="K149" s="430">
        <v>19</v>
      </c>
      <c r="L149" s="431" t="s">
        <v>3186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/>
      <c r="C150"/>
      <c r="D150"/>
      <c r="E150" s="523">
        <v>4</v>
      </c>
      <c r="F150" s="524" t="s">
        <v>4723</v>
      </c>
      <c r="G150" s="525">
        <v>80</v>
      </c>
      <c r="H150" s="135">
        <v>3</v>
      </c>
      <c r="I150" s="499" t="s">
        <v>3967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/>
      <c r="C151"/>
      <c r="D151"/>
      <c r="E151" s="523">
        <v>13</v>
      </c>
      <c r="F151" s="524" t="s">
        <v>4724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3187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/>
      <c r="C152"/>
      <c r="D152"/>
      <c r="E152" s="523">
        <v>796</v>
      </c>
      <c r="F152" s="524" t="s">
        <v>4725</v>
      </c>
      <c r="G152" s="525">
        <v>33</v>
      </c>
      <c r="H152" s="135">
        <v>769</v>
      </c>
      <c r="I152" s="499" t="s">
        <v>3968</v>
      </c>
      <c r="J152" s="136">
        <v>39</v>
      </c>
      <c r="K152" s="430">
        <v>751</v>
      </c>
      <c r="L152" s="431" t="s">
        <v>3188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/>
      <c r="C153"/>
      <c r="D153"/>
      <c r="E153" s="523">
        <v>138</v>
      </c>
      <c r="F153" s="524" t="s">
        <v>4726</v>
      </c>
      <c r="G153" s="525">
        <v>48</v>
      </c>
      <c r="H153" s="135">
        <v>127</v>
      </c>
      <c r="I153" s="499" t="s">
        <v>3969</v>
      </c>
      <c r="J153" s="136">
        <v>39</v>
      </c>
      <c r="K153" s="430">
        <v>128</v>
      </c>
      <c r="L153" s="431" t="s">
        <v>3189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/>
      <c r="C154"/>
      <c r="D154"/>
      <c r="E154" s="523">
        <v>12</v>
      </c>
      <c r="F154" s="524" t="s">
        <v>4727</v>
      </c>
      <c r="G154" s="525">
        <v>83</v>
      </c>
      <c r="H154" s="135">
        <v>12</v>
      </c>
      <c r="I154" s="499" t="s">
        <v>3970</v>
      </c>
      <c r="J154" s="136">
        <v>46</v>
      </c>
      <c r="K154" s="430">
        <v>9</v>
      </c>
      <c r="L154" s="431" t="s">
        <v>3190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/>
      <c r="C155"/>
      <c r="D155"/>
      <c r="E155" s="523">
        <v>9</v>
      </c>
      <c r="F155" s="524" t="s">
        <v>4728</v>
      </c>
      <c r="G155" s="525">
        <v>33</v>
      </c>
      <c r="H155" s="135">
        <v>7</v>
      </c>
      <c r="I155" s="499" t="s">
        <v>3971</v>
      </c>
      <c r="J155" s="136">
        <v>25</v>
      </c>
      <c r="K155" s="430">
        <v>13</v>
      </c>
      <c r="L155" s="431" t="s">
        <v>3191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/>
      <c r="C156"/>
      <c r="D156"/>
      <c r="E156" s="523">
        <v>35</v>
      </c>
      <c r="F156" s="524" t="s">
        <v>4729</v>
      </c>
      <c r="G156" s="525">
        <v>32</v>
      </c>
      <c r="H156" s="135">
        <v>35</v>
      </c>
      <c r="I156" s="499" t="s">
        <v>3972</v>
      </c>
      <c r="J156" s="136">
        <v>33</v>
      </c>
      <c r="K156" s="430">
        <v>39</v>
      </c>
      <c r="L156" s="431" t="s">
        <v>3192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E157" s="405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E158" s="405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B159" s="21"/>
      <c r="C159" s="21"/>
      <c r="D159" s="21"/>
      <c r="E159" s="405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54">
        <v>2021</v>
      </c>
      <c r="C160" s="460"/>
      <c r="D160" s="456"/>
      <c r="E160" s="477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57" t="s">
        <v>262</v>
      </c>
      <c r="C161" s="503" t="s">
        <v>263</v>
      </c>
      <c r="D161" s="458" t="s">
        <v>264</v>
      </c>
      <c r="E161" s="477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/>
      <c r="C162" s="255"/>
      <c r="D162" s="255"/>
      <c r="E162" s="436">
        <v>2036</v>
      </c>
      <c r="F162" s="546" t="s">
        <v>4730</v>
      </c>
      <c r="G162" s="547">
        <v>71</v>
      </c>
      <c r="H162" s="255">
        <v>1889</v>
      </c>
      <c r="I162" s="35" t="s">
        <v>3995</v>
      </c>
      <c r="J162" s="256">
        <v>72</v>
      </c>
      <c r="K162" s="437">
        <v>1866</v>
      </c>
      <c r="L162" s="437" t="s">
        <v>3215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 s="11"/>
      <c r="C163" s="11"/>
      <c r="D163" s="11"/>
      <c r="E163" s="430">
        <v>89</v>
      </c>
      <c r="F163" s="524" t="s">
        <v>4731</v>
      </c>
      <c r="G163" s="525">
        <v>39</v>
      </c>
      <c r="H163" s="135">
        <v>99</v>
      </c>
      <c r="I163" s="499" t="s">
        <v>3974</v>
      </c>
      <c r="J163" s="136">
        <v>56</v>
      </c>
      <c r="K163" s="430">
        <v>118</v>
      </c>
      <c r="L163" s="431" t="s">
        <v>3194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 s="11"/>
      <c r="C164" s="11"/>
      <c r="D164" s="11"/>
      <c r="E164" s="523">
        <v>49</v>
      </c>
      <c r="F164" s="524" t="s">
        <v>4732</v>
      </c>
      <c r="G164" s="525">
        <v>43</v>
      </c>
      <c r="H164" s="135">
        <v>27</v>
      </c>
      <c r="I164" s="499" t="s">
        <v>3975</v>
      </c>
      <c r="J164" s="136">
        <v>63</v>
      </c>
      <c r="K164" s="430">
        <v>39</v>
      </c>
      <c r="L164" s="431" t="s">
        <v>3195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 s="11"/>
      <c r="C165" s="11"/>
      <c r="D165" s="11"/>
      <c r="E165" s="523">
        <v>253</v>
      </c>
      <c r="F165" s="524" t="s">
        <v>4733</v>
      </c>
      <c r="G165" s="525">
        <v>61</v>
      </c>
      <c r="H165" s="135">
        <v>241</v>
      </c>
      <c r="I165" s="499" t="s">
        <v>3976</v>
      </c>
      <c r="J165" s="136">
        <v>73</v>
      </c>
      <c r="K165" s="430">
        <v>250</v>
      </c>
      <c r="L165" s="431" t="s">
        <v>3196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 s="11"/>
      <c r="C166" s="11"/>
      <c r="D166" s="11"/>
      <c r="E166" s="523">
        <v>112</v>
      </c>
      <c r="F166" s="524" t="s">
        <v>4734</v>
      </c>
      <c r="G166" s="525">
        <v>49</v>
      </c>
      <c r="H166" s="135">
        <v>132</v>
      </c>
      <c r="I166" s="499" t="s">
        <v>3977</v>
      </c>
      <c r="J166" s="136">
        <v>43</v>
      </c>
      <c r="K166" s="430">
        <v>126</v>
      </c>
      <c r="L166" s="431" t="s">
        <v>3197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 s="11"/>
      <c r="C167" s="11"/>
      <c r="D167" s="11"/>
      <c r="E167" s="523">
        <v>150</v>
      </c>
      <c r="F167" s="524" t="s">
        <v>4735</v>
      </c>
      <c r="G167" s="525">
        <v>52</v>
      </c>
      <c r="H167" s="135">
        <v>166</v>
      </c>
      <c r="I167" s="499" t="s">
        <v>3978</v>
      </c>
      <c r="J167" s="136">
        <v>42</v>
      </c>
      <c r="K167" s="430">
        <v>137</v>
      </c>
      <c r="L167" s="431" t="s">
        <v>3198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 s="11"/>
      <c r="C168" s="11"/>
      <c r="D168" s="11"/>
      <c r="E168" s="523">
        <v>164</v>
      </c>
      <c r="F168" s="524" t="s">
        <v>4736</v>
      </c>
      <c r="G168" s="525">
        <v>90</v>
      </c>
      <c r="H168" s="135">
        <v>135</v>
      </c>
      <c r="I168" s="499" t="s">
        <v>3979</v>
      </c>
      <c r="J168" s="136">
        <v>87</v>
      </c>
      <c r="K168" s="430">
        <v>125</v>
      </c>
      <c r="L168" s="431" t="s">
        <v>3199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 s="11"/>
      <c r="C169" s="11"/>
      <c r="D169" s="11"/>
      <c r="E169" s="523">
        <v>199</v>
      </c>
      <c r="F169" s="524" t="s">
        <v>4737</v>
      </c>
      <c r="G169" s="525">
        <v>80</v>
      </c>
      <c r="H169" s="135">
        <v>183</v>
      </c>
      <c r="I169" s="499" t="s">
        <v>3980</v>
      </c>
      <c r="J169" s="136">
        <v>76</v>
      </c>
      <c r="K169" s="430">
        <v>190</v>
      </c>
      <c r="L169" s="431" t="s">
        <v>3200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 s="11"/>
      <c r="C170" s="11"/>
      <c r="D170" s="11"/>
      <c r="E170" s="523">
        <v>61</v>
      </c>
      <c r="F170" s="524" t="s">
        <v>4738</v>
      </c>
      <c r="G170" s="525">
        <v>28</v>
      </c>
      <c r="H170" s="135">
        <v>45</v>
      </c>
      <c r="I170" s="499" t="s">
        <v>3981</v>
      </c>
      <c r="J170" s="136">
        <v>39</v>
      </c>
      <c r="K170" s="430">
        <v>64</v>
      </c>
      <c r="L170" s="431" t="s">
        <v>3201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 s="11"/>
      <c r="C171" s="11"/>
      <c r="D171" s="11"/>
      <c r="E171" s="523">
        <v>82</v>
      </c>
      <c r="F171" s="524" t="s">
        <v>4739</v>
      </c>
      <c r="G171" s="525">
        <v>94</v>
      </c>
      <c r="H171" s="135">
        <v>66</v>
      </c>
      <c r="I171" s="499" t="s">
        <v>3982</v>
      </c>
      <c r="J171" s="136">
        <v>103</v>
      </c>
      <c r="K171" s="430">
        <v>64</v>
      </c>
      <c r="L171" s="431" t="s">
        <v>3202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 s="11"/>
      <c r="C172" s="11"/>
      <c r="D172" s="11"/>
      <c r="E172" s="523">
        <v>32</v>
      </c>
      <c r="F172" s="524" t="s">
        <v>4740</v>
      </c>
      <c r="G172" s="525">
        <v>60</v>
      </c>
      <c r="H172" s="135">
        <v>24</v>
      </c>
      <c r="I172" s="499" t="s">
        <v>3983</v>
      </c>
      <c r="J172" s="136">
        <v>36</v>
      </c>
      <c r="K172" s="430">
        <v>19</v>
      </c>
      <c r="L172" s="431" t="s">
        <v>3203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 s="11"/>
      <c r="C173" s="11"/>
      <c r="D173" s="11"/>
      <c r="E173" s="523">
        <v>245</v>
      </c>
      <c r="F173" s="524" t="s">
        <v>4741</v>
      </c>
      <c r="G173" s="525">
        <v>82</v>
      </c>
      <c r="H173" s="135">
        <v>223</v>
      </c>
      <c r="I173" s="499" t="s">
        <v>3984</v>
      </c>
      <c r="J173" s="136">
        <v>85</v>
      </c>
      <c r="K173" s="430">
        <v>191</v>
      </c>
      <c r="L173" s="431" t="s">
        <v>3204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 s="11"/>
      <c r="C174" s="11"/>
      <c r="D174" s="11"/>
      <c r="E174" s="523">
        <v>79</v>
      </c>
      <c r="F174" s="524" t="s">
        <v>4742</v>
      </c>
      <c r="G174" s="525">
        <v>89</v>
      </c>
      <c r="H174" s="135">
        <v>66</v>
      </c>
      <c r="I174" s="499" t="s">
        <v>3985</v>
      </c>
      <c r="J174" s="136">
        <v>114</v>
      </c>
      <c r="K174" s="430">
        <v>65</v>
      </c>
      <c r="L174" s="431" t="s">
        <v>3205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 s="11"/>
      <c r="C175" s="11"/>
      <c r="D175" s="11"/>
      <c r="E175" s="523">
        <v>56</v>
      </c>
      <c r="F175" s="524" t="s">
        <v>4743</v>
      </c>
      <c r="G175" s="525">
        <v>74</v>
      </c>
      <c r="H175" s="135">
        <v>65</v>
      </c>
      <c r="I175" s="499" t="s">
        <v>3986</v>
      </c>
      <c r="J175" s="136">
        <v>75</v>
      </c>
      <c r="K175" s="430">
        <v>65</v>
      </c>
      <c r="L175" s="431" t="s">
        <v>3206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 s="11"/>
      <c r="C176" s="11"/>
      <c r="D176" s="11"/>
      <c r="E176" s="523">
        <v>3</v>
      </c>
      <c r="F176" s="524" t="s">
        <v>4744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2827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 s="11"/>
      <c r="C177" s="11"/>
      <c r="D177" s="11"/>
      <c r="E177" s="523">
        <v>28</v>
      </c>
      <c r="F177" s="524" t="s">
        <v>4745</v>
      </c>
      <c r="G177" s="525">
        <v>63</v>
      </c>
      <c r="H177" s="135">
        <v>19</v>
      </c>
      <c r="I177" s="499" t="s">
        <v>3987</v>
      </c>
      <c r="J177" s="136">
        <v>68</v>
      </c>
      <c r="K177" s="430">
        <v>29</v>
      </c>
      <c r="L177" s="431" t="s">
        <v>3207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 s="11"/>
      <c r="C178" s="11"/>
      <c r="D178" s="11"/>
      <c r="E178" s="523">
        <v>24</v>
      </c>
      <c r="F178" s="524" t="s">
        <v>4746</v>
      </c>
      <c r="G178" s="525">
        <v>79</v>
      </c>
      <c r="H178" s="135">
        <v>24</v>
      </c>
      <c r="I178" s="499" t="s">
        <v>3988</v>
      </c>
      <c r="J178" s="136">
        <v>42</v>
      </c>
      <c r="K178" s="430">
        <v>21</v>
      </c>
      <c r="L178" s="431" t="s">
        <v>3208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 s="11"/>
      <c r="C179" s="11"/>
      <c r="D179" s="11"/>
      <c r="E179" s="523">
        <v>26</v>
      </c>
      <c r="F179" s="524" t="s">
        <v>4747</v>
      </c>
      <c r="G179" s="525">
        <v>79</v>
      </c>
      <c r="H179" s="135">
        <v>22</v>
      </c>
      <c r="I179" s="499" t="s">
        <v>3989</v>
      </c>
      <c r="J179" s="136">
        <v>64</v>
      </c>
      <c r="K179" s="430">
        <v>18</v>
      </c>
      <c r="L179" s="431" t="s">
        <v>3209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 s="11"/>
      <c r="C180" s="11"/>
      <c r="D180" s="11"/>
      <c r="E180" s="523">
        <v>73</v>
      </c>
      <c r="F180" s="524" t="s">
        <v>4748</v>
      </c>
      <c r="G180" s="525">
        <v>68</v>
      </c>
      <c r="H180" s="135">
        <v>67</v>
      </c>
      <c r="I180" s="499" t="s">
        <v>3990</v>
      </c>
      <c r="J180" s="136">
        <v>75</v>
      </c>
      <c r="K180" s="430">
        <v>48</v>
      </c>
      <c r="L180" s="431" t="s">
        <v>3210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 s="11"/>
      <c r="C181" s="11"/>
      <c r="D181" s="11"/>
      <c r="E181" s="523">
        <v>31</v>
      </c>
      <c r="F181" s="524" t="s">
        <v>4749</v>
      </c>
      <c r="G181" s="525">
        <v>45</v>
      </c>
      <c r="H181" s="135">
        <v>25</v>
      </c>
      <c r="I181" s="499" t="s">
        <v>3991</v>
      </c>
      <c r="J181" s="136">
        <v>57</v>
      </c>
      <c r="K181" s="430">
        <v>23</v>
      </c>
      <c r="L181" s="431" t="s">
        <v>3211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 s="11"/>
      <c r="C182" s="11"/>
      <c r="D182" s="11"/>
      <c r="E182" s="523">
        <v>70</v>
      </c>
      <c r="F182" s="524" t="s">
        <v>4750</v>
      </c>
      <c r="G182" s="525">
        <v>123</v>
      </c>
      <c r="H182" s="135">
        <v>59</v>
      </c>
      <c r="I182" s="499" t="s">
        <v>3992</v>
      </c>
      <c r="J182" s="136">
        <v>85</v>
      </c>
      <c r="K182" s="430">
        <v>49</v>
      </c>
      <c r="L182" s="431" t="s">
        <v>3212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 s="11"/>
      <c r="C183" s="11"/>
      <c r="D183" s="11"/>
      <c r="E183" s="523">
        <v>112</v>
      </c>
      <c r="F183" s="524" t="s">
        <v>4751</v>
      </c>
      <c r="G183" s="525">
        <v>60</v>
      </c>
      <c r="H183" s="135">
        <v>102</v>
      </c>
      <c r="I183" s="499" t="s">
        <v>3993</v>
      </c>
      <c r="J183" s="136">
        <v>62</v>
      </c>
      <c r="K183" s="430">
        <v>100</v>
      </c>
      <c r="L183" s="431" t="s">
        <v>3213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 s="11"/>
      <c r="C184" s="11"/>
      <c r="D184" s="11"/>
      <c r="E184" s="523">
        <v>98</v>
      </c>
      <c r="F184" s="524" t="s">
        <v>4752</v>
      </c>
      <c r="G184" s="525">
        <v>101</v>
      </c>
      <c r="H184" s="135">
        <v>99</v>
      </c>
      <c r="I184" s="499" t="s">
        <v>3994</v>
      </c>
      <c r="J184" s="136">
        <v>110</v>
      </c>
      <c r="K184" s="430">
        <v>123</v>
      </c>
      <c r="L184" s="431" t="s">
        <v>3214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09"/>
      <c r="C185" s="409"/>
      <c r="D185" s="409"/>
      <c r="E185" s="548"/>
      <c r="F185" s="549"/>
      <c r="G185" s="550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7"/>
      <c r="C186" s="257"/>
      <c r="D186" s="257"/>
      <c r="E186" s="436">
        <v>2173</v>
      </c>
      <c r="F186" s="546" t="s">
        <v>4753</v>
      </c>
      <c r="G186" s="547">
        <v>31</v>
      </c>
      <c r="H186" s="255">
        <v>2056</v>
      </c>
      <c r="I186" s="35" t="s">
        <v>4011</v>
      </c>
      <c r="J186" s="256">
        <v>38</v>
      </c>
      <c r="K186" s="436">
        <v>2054</v>
      </c>
      <c r="L186" s="437" t="s">
        <v>3231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 s="11"/>
      <c r="C187" s="11"/>
      <c r="D187" s="11"/>
      <c r="E187" s="430">
        <v>33</v>
      </c>
      <c r="F187" s="524" t="s">
        <v>4754</v>
      </c>
      <c r="G187" s="525">
        <v>19</v>
      </c>
      <c r="H187" s="135">
        <v>36</v>
      </c>
      <c r="I187" s="499" t="s">
        <v>3996</v>
      </c>
      <c r="J187" s="136">
        <v>30</v>
      </c>
      <c r="K187" s="430">
        <v>34</v>
      </c>
      <c r="L187" s="431" t="s">
        <v>3216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 s="11"/>
      <c r="C188" s="11"/>
      <c r="D188" s="11"/>
      <c r="E188" s="523">
        <v>33</v>
      </c>
      <c r="F188" s="524" t="s">
        <v>4755</v>
      </c>
      <c r="G188" s="525">
        <v>22</v>
      </c>
      <c r="H188" s="135">
        <v>40</v>
      </c>
      <c r="I188" s="499" t="s">
        <v>3997</v>
      </c>
      <c r="J188" s="136">
        <v>41</v>
      </c>
      <c r="K188" s="430">
        <v>35</v>
      </c>
      <c r="L188" s="431" t="s">
        <v>3217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 s="11"/>
      <c r="C189" s="11"/>
      <c r="D189" s="11"/>
      <c r="E189" s="523">
        <v>54</v>
      </c>
      <c r="F189" s="524" t="s">
        <v>4756</v>
      </c>
      <c r="G189" s="525">
        <v>43</v>
      </c>
      <c r="H189" s="135">
        <v>48</v>
      </c>
      <c r="I189" s="499" t="s">
        <v>3998</v>
      </c>
      <c r="J189" s="136">
        <v>64</v>
      </c>
      <c r="K189" s="430">
        <v>31</v>
      </c>
      <c r="L189" s="431" t="s">
        <v>3218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 s="11"/>
      <c r="C190" s="11"/>
      <c r="D190" s="11"/>
      <c r="E190" s="523">
        <v>42</v>
      </c>
      <c r="F190" s="524" t="s">
        <v>4757</v>
      </c>
      <c r="G190" s="525">
        <v>57</v>
      </c>
      <c r="H190" s="135">
        <v>30</v>
      </c>
      <c r="I190" s="499" t="s">
        <v>3999</v>
      </c>
      <c r="J190" s="136">
        <v>71</v>
      </c>
      <c r="K190" s="430">
        <v>38</v>
      </c>
      <c r="L190" s="431" t="s">
        <v>3219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E191" s="523">
        <v>293</v>
      </c>
      <c r="F191" s="524" t="s">
        <v>4758</v>
      </c>
      <c r="G191" s="525">
        <v>24</v>
      </c>
      <c r="H191" s="135">
        <v>280</v>
      </c>
      <c r="I191" s="499" t="s">
        <v>4000</v>
      </c>
      <c r="J191" s="136">
        <v>31</v>
      </c>
      <c r="K191" s="430">
        <v>292</v>
      </c>
      <c r="L191" s="431" t="s">
        <v>3220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E192" s="523">
        <v>358</v>
      </c>
      <c r="F192" s="524" t="s">
        <v>4759</v>
      </c>
      <c r="G192" s="525">
        <v>37</v>
      </c>
      <c r="H192" s="135">
        <v>297</v>
      </c>
      <c r="I192" s="499" t="s">
        <v>4001</v>
      </c>
      <c r="J192" s="136">
        <v>39</v>
      </c>
      <c r="K192" s="430">
        <v>334</v>
      </c>
      <c r="L192" s="431" t="s">
        <v>3221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E193" s="523">
        <v>175</v>
      </c>
      <c r="F193" s="524" t="s">
        <v>4760</v>
      </c>
      <c r="G193" s="525">
        <v>31</v>
      </c>
      <c r="H193" s="135">
        <v>206</v>
      </c>
      <c r="I193" s="499" t="s">
        <v>4002</v>
      </c>
      <c r="J193" s="136">
        <v>30</v>
      </c>
      <c r="K193" s="430">
        <v>189</v>
      </c>
      <c r="L193" s="431" t="s">
        <v>3222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E194" s="523">
        <v>97</v>
      </c>
      <c r="F194" s="524" t="s">
        <v>4761</v>
      </c>
      <c r="G194" s="525">
        <v>40</v>
      </c>
      <c r="H194" s="135">
        <v>81</v>
      </c>
      <c r="I194" s="499" t="s">
        <v>4003</v>
      </c>
      <c r="J194" s="136">
        <v>36</v>
      </c>
      <c r="K194" s="430">
        <v>84</v>
      </c>
      <c r="L194" s="431" t="s">
        <v>3223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E195" s="523">
        <v>14</v>
      </c>
      <c r="F195" s="524" t="s">
        <v>4762</v>
      </c>
      <c r="G195" s="525">
        <v>27</v>
      </c>
      <c r="H195" s="135">
        <v>14</v>
      </c>
      <c r="I195" s="499" t="s">
        <v>4004</v>
      </c>
      <c r="J195" s="136">
        <v>39</v>
      </c>
      <c r="K195" s="430">
        <v>16</v>
      </c>
      <c r="L195" s="431" t="s">
        <v>3224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E196" s="523">
        <v>49</v>
      </c>
      <c r="F196" s="524" t="s">
        <v>4763</v>
      </c>
      <c r="G196" s="525">
        <v>40</v>
      </c>
      <c r="H196" s="135">
        <v>41</v>
      </c>
      <c r="I196" s="499" t="s">
        <v>4005</v>
      </c>
      <c r="J196" s="136">
        <v>48</v>
      </c>
      <c r="K196" s="430">
        <v>39</v>
      </c>
      <c r="L196" s="431" t="s">
        <v>3225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E197" s="523">
        <v>177</v>
      </c>
      <c r="F197" s="524" t="s">
        <v>4764</v>
      </c>
      <c r="G197" s="525">
        <v>34</v>
      </c>
      <c r="H197" s="135">
        <v>153</v>
      </c>
      <c r="I197" s="499" t="s">
        <v>4006</v>
      </c>
      <c r="J197" s="136">
        <v>42</v>
      </c>
      <c r="K197" s="430">
        <v>136</v>
      </c>
      <c r="L197" s="431" t="s">
        <v>3226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E198" s="523">
        <v>136</v>
      </c>
      <c r="F198" s="524" t="s">
        <v>4765</v>
      </c>
      <c r="G198" s="525">
        <v>36</v>
      </c>
      <c r="H198" s="135">
        <v>114</v>
      </c>
      <c r="I198" s="499" t="s">
        <v>4007</v>
      </c>
      <c r="J198" s="136">
        <v>34</v>
      </c>
      <c r="K198" s="430">
        <v>133</v>
      </c>
      <c r="L198" s="431" t="s">
        <v>3227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E199" s="523">
        <v>64</v>
      </c>
      <c r="F199" s="524" t="s">
        <v>4766</v>
      </c>
      <c r="G199" s="525">
        <v>25</v>
      </c>
      <c r="H199" s="135">
        <v>55</v>
      </c>
      <c r="I199" s="499" t="s">
        <v>4008</v>
      </c>
      <c r="J199" s="136">
        <v>55</v>
      </c>
      <c r="K199" s="430">
        <v>49</v>
      </c>
      <c r="L199" s="431" t="s">
        <v>3228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E200" s="523">
        <v>14</v>
      </c>
      <c r="F200" s="524" t="s">
        <v>4767</v>
      </c>
      <c r="G200" s="525">
        <v>87</v>
      </c>
      <c r="H200" s="135">
        <v>28</v>
      </c>
      <c r="I200" s="499" t="s">
        <v>4009</v>
      </c>
      <c r="J200" s="136">
        <v>35</v>
      </c>
      <c r="K200" s="430">
        <v>18</v>
      </c>
      <c r="L200" s="431" t="s">
        <v>3229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E201" s="523">
        <v>634</v>
      </c>
      <c r="F201" s="524" t="s">
        <v>4768</v>
      </c>
      <c r="G201" s="525">
        <v>26</v>
      </c>
      <c r="H201" s="135">
        <v>633</v>
      </c>
      <c r="I201" s="499" t="s">
        <v>4010</v>
      </c>
      <c r="J201" s="136">
        <v>38</v>
      </c>
      <c r="K201" s="430">
        <v>626</v>
      </c>
      <c r="L201" s="431" t="s">
        <v>3230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405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405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B204" s="21"/>
      <c r="C204" s="21"/>
      <c r="D204" s="21"/>
      <c r="E204" s="405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B205" s="7"/>
      <c r="C205" s="7"/>
      <c r="D205" s="7"/>
      <c r="E205" s="477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54">
        <v>2021</v>
      </c>
      <c r="C206" s="460"/>
      <c r="D206" s="456"/>
      <c r="E206" s="477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57" t="s">
        <v>262</v>
      </c>
      <c r="C207" s="503" t="s">
        <v>263</v>
      </c>
      <c r="D207" s="458" t="s">
        <v>264</v>
      </c>
      <c r="E207" s="477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/>
      <c r="C208" s="255"/>
      <c r="D208" s="255"/>
      <c r="E208" s="436">
        <v>6445</v>
      </c>
      <c r="F208" s="546" t="s">
        <v>3055</v>
      </c>
      <c r="G208" s="547">
        <v>32</v>
      </c>
      <c r="H208" s="255">
        <v>6035</v>
      </c>
      <c r="I208" s="35" t="s">
        <v>4041</v>
      </c>
      <c r="J208" s="256">
        <v>37</v>
      </c>
      <c r="K208" s="436">
        <v>5891</v>
      </c>
      <c r="L208" s="437" t="s">
        <v>3260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E209" s="430">
        <v>18</v>
      </c>
      <c r="F209" s="524" t="s">
        <v>4769</v>
      </c>
      <c r="G209" s="525">
        <v>17</v>
      </c>
      <c r="H209" s="135">
        <v>15</v>
      </c>
      <c r="I209" s="499" t="s">
        <v>4012</v>
      </c>
      <c r="J209" s="136">
        <v>31</v>
      </c>
      <c r="K209" s="430">
        <v>17</v>
      </c>
      <c r="L209" s="431" t="s">
        <v>3232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E210" s="523">
        <v>787</v>
      </c>
      <c r="F210" s="524" t="s">
        <v>4770</v>
      </c>
      <c r="G210" s="525">
        <v>29</v>
      </c>
      <c r="H210" s="135">
        <v>712</v>
      </c>
      <c r="I210" s="499" t="s">
        <v>4013</v>
      </c>
      <c r="J210" s="136">
        <v>31</v>
      </c>
      <c r="K210" s="430">
        <v>681</v>
      </c>
      <c r="L210" s="431" t="s">
        <v>3233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E211" s="523">
        <v>23</v>
      </c>
      <c r="F211" s="524" t="s">
        <v>4771</v>
      </c>
      <c r="G211" s="525">
        <v>15</v>
      </c>
      <c r="H211" s="135">
        <v>31</v>
      </c>
      <c r="I211" s="499" t="s">
        <v>4014</v>
      </c>
      <c r="J211" s="136">
        <v>29</v>
      </c>
      <c r="K211" s="430">
        <v>17</v>
      </c>
      <c r="L211" s="431" t="s">
        <v>3234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E212" s="523">
        <v>22</v>
      </c>
      <c r="F212" s="524" t="s">
        <v>4772</v>
      </c>
      <c r="G212" s="525">
        <v>57</v>
      </c>
      <c r="H212" s="135">
        <v>9</v>
      </c>
      <c r="I212" s="499" t="s">
        <v>4015</v>
      </c>
      <c r="J212" s="136">
        <v>165</v>
      </c>
      <c r="K212" s="430">
        <v>5</v>
      </c>
      <c r="L212" s="431" t="s">
        <v>3235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E213" s="523">
        <v>221</v>
      </c>
      <c r="F213" s="524" t="s">
        <v>4773</v>
      </c>
      <c r="G213" s="525">
        <v>42</v>
      </c>
      <c r="H213" s="135">
        <v>223</v>
      </c>
      <c r="I213" s="499" t="s">
        <v>4016</v>
      </c>
      <c r="J213" s="136">
        <v>58</v>
      </c>
      <c r="K213" s="430">
        <v>215</v>
      </c>
      <c r="L213" s="431" t="s">
        <v>3236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E214" s="523">
        <v>46</v>
      </c>
      <c r="F214" s="524" t="s">
        <v>4774</v>
      </c>
      <c r="G214" s="525">
        <v>35</v>
      </c>
      <c r="H214" s="135">
        <v>24</v>
      </c>
      <c r="I214" s="499" t="s">
        <v>4017</v>
      </c>
      <c r="J214" s="136">
        <v>46</v>
      </c>
      <c r="K214" s="430">
        <v>36</v>
      </c>
      <c r="L214" s="431" t="s">
        <v>3237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E215" s="523">
        <v>75</v>
      </c>
      <c r="F215" s="524" t="s">
        <v>4775</v>
      </c>
      <c r="G215" s="525">
        <v>37</v>
      </c>
      <c r="H215" s="135">
        <v>80</v>
      </c>
      <c r="I215" s="499" t="s">
        <v>4018</v>
      </c>
      <c r="J215" s="136">
        <v>34</v>
      </c>
      <c r="K215" s="430">
        <v>96</v>
      </c>
      <c r="L215" s="431" t="s">
        <v>3238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E216" s="523">
        <v>110</v>
      </c>
      <c r="F216" s="524" t="s">
        <v>4776</v>
      </c>
      <c r="G216" s="525">
        <v>36</v>
      </c>
      <c r="H216" s="135">
        <v>115</v>
      </c>
      <c r="I216" s="499" t="s">
        <v>4019</v>
      </c>
      <c r="J216" s="136">
        <v>42</v>
      </c>
      <c r="K216" s="430">
        <v>118</v>
      </c>
      <c r="L216" s="431" t="s">
        <v>3239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E217" s="523">
        <v>84</v>
      </c>
      <c r="F217" s="524" t="s">
        <v>4777</v>
      </c>
      <c r="G217" s="525">
        <v>24</v>
      </c>
      <c r="H217" s="135">
        <v>69</v>
      </c>
      <c r="I217" s="499" t="s">
        <v>4020</v>
      </c>
      <c r="J217" s="136">
        <v>50</v>
      </c>
      <c r="K217" s="430">
        <v>79</v>
      </c>
      <c r="L217" s="431" t="s">
        <v>3240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E218" s="523">
        <v>167</v>
      </c>
      <c r="F218" s="524" t="s">
        <v>4778</v>
      </c>
      <c r="G218" s="525">
        <v>53</v>
      </c>
      <c r="H218" s="135">
        <v>129</v>
      </c>
      <c r="I218" s="499" t="s">
        <v>4021</v>
      </c>
      <c r="J218" s="136">
        <v>46</v>
      </c>
      <c r="K218" s="430">
        <v>147</v>
      </c>
      <c r="L218" s="431" t="s">
        <v>3241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E219" s="523">
        <v>6</v>
      </c>
      <c r="F219" s="524" t="s">
        <v>4779</v>
      </c>
      <c r="G219" s="525">
        <v>33</v>
      </c>
      <c r="H219" s="135">
        <v>3</v>
      </c>
      <c r="I219" s="499" t="s">
        <v>4022</v>
      </c>
      <c r="J219" s="136">
        <v>151</v>
      </c>
      <c r="K219" s="430">
        <v>3</v>
      </c>
      <c r="L219" s="431" t="s">
        <v>3242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E220" s="523">
        <v>45</v>
      </c>
      <c r="F220" s="524" t="s">
        <v>4780</v>
      </c>
      <c r="G220" s="525">
        <v>22</v>
      </c>
      <c r="H220" s="135">
        <v>21</v>
      </c>
      <c r="I220" s="499" t="s">
        <v>4023</v>
      </c>
      <c r="J220" s="136">
        <v>49</v>
      </c>
      <c r="K220" s="430">
        <v>24</v>
      </c>
      <c r="L220" s="431" t="s">
        <v>3243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E221" s="523">
        <v>142</v>
      </c>
      <c r="F221" s="524" t="s">
        <v>3239</v>
      </c>
      <c r="G221" s="525">
        <v>28</v>
      </c>
      <c r="H221" s="135">
        <v>112</v>
      </c>
      <c r="I221" s="499" t="s">
        <v>4024</v>
      </c>
      <c r="J221" s="136">
        <v>32</v>
      </c>
      <c r="K221" s="430">
        <v>114</v>
      </c>
      <c r="L221" s="431" t="s">
        <v>3244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E222" s="523">
        <v>691</v>
      </c>
      <c r="F222" s="524" t="s">
        <v>4781</v>
      </c>
      <c r="G222" s="525">
        <v>37</v>
      </c>
      <c r="H222" s="135">
        <v>618</v>
      </c>
      <c r="I222" s="499" t="s">
        <v>4025</v>
      </c>
      <c r="J222" s="136">
        <v>43</v>
      </c>
      <c r="K222" s="430">
        <v>604</v>
      </c>
      <c r="L222" s="431" t="s">
        <v>3245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E223" s="523">
        <v>194</v>
      </c>
      <c r="F223" s="524" t="s">
        <v>4782</v>
      </c>
      <c r="G223" s="525">
        <v>47</v>
      </c>
      <c r="H223" s="135">
        <v>151</v>
      </c>
      <c r="I223" s="499" t="s">
        <v>4026</v>
      </c>
      <c r="J223" s="136">
        <v>53</v>
      </c>
      <c r="K223" s="430">
        <v>157</v>
      </c>
      <c r="L223" s="431" t="s">
        <v>3246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E224" s="523">
        <v>227</v>
      </c>
      <c r="F224" s="524" t="s">
        <v>4783</v>
      </c>
      <c r="G224" s="525">
        <v>24</v>
      </c>
      <c r="H224" s="135">
        <v>219</v>
      </c>
      <c r="I224" s="499" t="s">
        <v>4027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E225" s="523">
        <v>334</v>
      </c>
      <c r="F225" s="524" t="s">
        <v>4784</v>
      </c>
      <c r="G225" s="525">
        <v>30</v>
      </c>
      <c r="H225" s="135">
        <v>329</v>
      </c>
      <c r="I225" s="499" t="s">
        <v>4028</v>
      </c>
      <c r="J225" s="136">
        <v>28</v>
      </c>
      <c r="K225" s="430">
        <v>281</v>
      </c>
      <c r="L225" s="431" t="s">
        <v>3247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E226" s="523">
        <v>30</v>
      </c>
      <c r="F226" s="524" t="s">
        <v>4785</v>
      </c>
      <c r="G226" s="525">
        <v>50</v>
      </c>
      <c r="H226" s="135">
        <v>30</v>
      </c>
      <c r="I226" s="499" t="s">
        <v>4029</v>
      </c>
      <c r="J226" s="136">
        <v>34</v>
      </c>
      <c r="K226" s="430">
        <v>35</v>
      </c>
      <c r="L226" s="431" t="s">
        <v>3248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E227" s="523">
        <v>537</v>
      </c>
      <c r="F227" s="524" t="s">
        <v>4786</v>
      </c>
      <c r="G227" s="525">
        <v>21</v>
      </c>
      <c r="H227" s="135">
        <v>546</v>
      </c>
      <c r="I227" s="499" t="s">
        <v>4030</v>
      </c>
      <c r="J227" s="136">
        <v>26</v>
      </c>
      <c r="K227" s="430">
        <v>504</v>
      </c>
      <c r="L227" s="431" t="s">
        <v>3249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E228" s="523">
        <v>28</v>
      </c>
      <c r="F228" s="524" t="s">
        <v>4787</v>
      </c>
      <c r="G228" s="525">
        <v>23</v>
      </c>
      <c r="H228" s="135">
        <v>30</v>
      </c>
      <c r="I228" s="499" t="s">
        <v>4031</v>
      </c>
      <c r="J228" s="136">
        <v>36</v>
      </c>
      <c r="K228" s="430">
        <v>26</v>
      </c>
      <c r="L228" s="431" t="s">
        <v>3250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E229" s="523">
        <v>542</v>
      </c>
      <c r="F229" s="524" t="s">
        <v>4788</v>
      </c>
      <c r="G229" s="525">
        <v>48</v>
      </c>
      <c r="H229" s="135">
        <v>525</v>
      </c>
      <c r="I229" s="499" t="s">
        <v>4032</v>
      </c>
      <c r="J229" s="136">
        <v>55</v>
      </c>
      <c r="K229" s="430">
        <v>496</v>
      </c>
      <c r="L229" s="431" t="s">
        <v>3251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E230" s="523">
        <v>10</v>
      </c>
      <c r="F230" s="524" t="s">
        <v>4789</v>
      </c>
      <c r="G230" s="525">
        <v>68</v>
      </c>
      <c r="H230" s="135">
        <v>9</v>
      </c>
      <c r="I230" s="499" t="s">
        <v>4033</v>
      </c>
      <c r="J230" s="136">
        <v>53</v>
      </c>
      <c r="K230" s="430">
        <v>11</v>
      </c>
      <c r="L230" s="431" t="s">
        <v>3252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E231" s="523">
        <v>49</v>
      </c>
      <c r="F231" s="524" t="s">
        <v>4790</v>
      </c>
      <c r="G231" s="525">
        <v>54</v>
      </c>
      <c r="H231" s="135">
        <v>50</v>
      </c>
      <c r="I231" s="499" t="s">
        <v>4034</v>
      </c>
      <c r="J231" s="136">
        <v>48</v>
      </c>
      <c r="K231" s="430">
        <v>48</v>
      </c>
      <c r="L231" s="431" t="s">
        <v>3253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E232" s="523">
        <v>391</v>
      </c>
      <c r="F232" s="524" t="s">
        <v>4791</v>
      </c>
      <c r="G232" s="525">
        <v>27</v>
      </c>
      <c r="H232" s="135">
        <v>429</v>
      </c>
      <c r="I232" s="499" t="s">
        <v>4035</v>
      </c>
      <c r="J232" s="136">
        <v>35</v>
      </c>
      <c r="K232" s="430">
        <v>421</v>
      </c>
      <c r="L232" s="431" t="s">
        <v>3254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E233" s="523">
        <v>130</v>
      </c>
      <c r="F233" s="524" t="s">
        <v>4792</v>
      </c>
      <c r="G233" s="525">
        <v>71</v>
      </c>
      <c r="H233" s="135">
        <v>94</v>
      </c>
      <c r="I233" s="499" t="s">
        <v>4036</v>
      </c>
      <c r="J233" s="136">
        <v>71</v>
      </c>
      <c r="K233" s="430">
        <v>72</v>
      </c>
      <c r="L233" s="431" t="s">
        <v>3255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E234" s="523">
        <v>152</v>
      </c>
      <c r="F234" s="524" t="s">
        <v>4793</v>
      </c>
      <c r="G234" s="525">
        <v>32</v>
      </c>
      <c r="H234" s="135">
        <v>165</v>
      </c>
      <c r="I234" s="499" t="s">
        <v>4037</v>
      </c>
      <c r="J234" s="136">
        <v>46</v>
      </c>
      <c r="K234" s="430">
        <v>137</v>
      </c>
      <c r="L234" s="431" t="s">
        <v>3256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E235" s="523">
        <v>96</v>
      </c>
      <c r="F235" s="524" t="s">
        <v>4794</v>
      </c>
      <c r="G235" s="525">
        <v>24</v>
      </c>
      <c r="H235" s="135">
        <v>84</v>
      </c>
      <c r="I235" s="499" t="s">
        <v>4038</v>
      </c>
      <c r="J235" s="136">
        <v>30</v>
      </c>
      <c r="K235" s="430">
        <v>67</v>
      </c>
      <c r="L235" s="431" t="s">
        <v>3257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E236" s="523">
        <v>44</v>
      </c>
      <c r="F236" s="524" t="s">
        <v>4795</v>
      </c>
      <c r="G236" s="525">
        <v>42</v>
      </c>
      <c r="H236" s="135">
        <v>40</v>
      </c>
      <c r="I236" s="499" t="s">
        <v>4039</v>
      </c>
      <c r="J236" s="136">
        <v>46</v>
      </c>
      <c r="K236" s="430">
        <v>44</v>
      </c>
      <c r="L236" s="431" t="s">
        <v>3258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E237" s="533">
        <v>1244</v>
      </c>
      <c r="F237" s="527" t="s">
        <v>4796</v>
      </c>
      <c r="G237" s="528">
        <v>21</v>
      </c>
      <c r="H237" s="131">
        <v>1173</v>
      </c>
      <c r="I237" s="37" t="s">
        <v>4040</v>
      </c>
      <c r="J237" s="132">
        <v>27</v>
      </c>
      <c r="K237" s="433">
        <v>1213</v>
      </c>
      <c r="L237" s="434" t="s">
        <v>3259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38" sqref="A38:L38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44511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4045</v>
      </c>
      <c r="F6" s="2" t="s">
        <v>4043</v>
      </c>
      <c r="G6" s="462"/>
      <c r="H6" s="2" t="s">
        <v>2514</v>
      </c>
      <c r="I6" s="2" t="s">
        <v>3262</v>
      </c>
      <c r="J6" s="2" t="s">
        <v>4044</v>
      </c>
      <c r="K6" s="2" t="s">
        <v>4045</v>
      </c>
      <c r="L6" s="2" t="s">
        <v>4043</v>
      </c>
    </row>
    <row r="7" spans="1:13" s="11" customFormat="1" ht="12.75" customHeight="1" x14ac:dyDescent="0.2">
      <c r="A7" s="462" t="s">
        <v>108</v>
      </c>
      <c r="B7" s="11">
        <v>1599</v>
      </c>
      <c r="C7" s="11">
        <v>1563</v>
      </c>
      <c r="D7" s="11">
        <v>1562</v>
      </c>
      <c r="E7" s="555">
        <f>(+D7-B7)/B7</f>
        <v>-2.3139462163852407E-2</v>
      </c>
      <c r="F7" s="555">
        <f>(+D7-C7)/C7</f>
        <v>-6.3979526551503517E-4</v>
      </c>
      <c r="H7" s="11">
        <v>1629</v>
      </c>
      <c r="I7" s="11">
        <v>1643</v>
      </c>
      <c r="J7" s="11">
        <v>2049</v>
      </c>
      <c r="K7" s="555">
        <f>(+J7-H7)/H7</f>
        <v>0.25782688766114181</v>
      </c>
      <c r="L7" s="555">
        <f>(+J7-I7)/I7</f>
        <v>0.24710894704808278</v>
      </c>
    </row>
    <row r="8" spans="1:13" s="11" customFormat="1" ht="12.75" customHeight="1" x14ac:dyDescent="0.2">
      <c r="A8" t="s">
        <v>109</v>
      </c>
      <c r="B8" s="11">
        <v>1071</v>
      </c>
      <c r="C8" s="11">
        <v>1139</v>
      </c>
      <c r="D8" s="11">
        <v>1247</v>
      </c>
      <c r="E8" s="555">
        <f>(+D8-B8)/B8</f>
        <v>0.16433239962651727</v>
      </c>
      <c r="F8" s="555">
        <f>(+D8-C8)/C8</f>
        <v>9.4820017559262518E-2</v>
      </c>
      <c r="G8"/>
      <c r="H8" s="11">
        <v>1306</v>
      </c>
      <c r="I8" s="11">
        <v>1539</v>
      </c>
      <c r="J8" s="11">
        <v>1991</v>
      </c>
      <c r="K8" s="555">
        <f>(+J8-H8)/H8</f>
        <v>0.52450229709035223</v>
      </c>
      <c r="L8" s="555">
        <f>(+J8-I8)/I8</f>
        <v>0.29369720597790772</v>
      </c>
    </row>
    <row r="9" spans="1:13" s="11" customFormat="1" ht="12.75" customHeight="1" x14ac:dyDescent="0.2">
      <c r="A9"/>
      <c r="B9" s="2" t="s">
        <v>3261</v>
      </c>
      <c r="C9" s="2" t="s">
        <v>4042</v>
      </c>
      <c r="D9" s="2" t="s">
        <v>4797</v>
      </c>
      <c r="E9" s="2" t="s">
        <v>4798</v>
      </c>
      <c r="F9" s="2" t="s">
        <v>4799</v>
      </c>
      <c r="G9" s="462"/>
      <c r="H9" s="2" t="s">
        <v>3262</v>
      </c>
      <c r="I9" s="2" t="s">
        <v>4044</v>
      </c>
      <c r="J9" s="2" t="s">
        <v>4800</v>
      </c>
      <c r="K9" s="2" t="s">
        <v>4798</v>
      </c>
      <c r="L9" s="2" t="s">
        <v>4801</v>
      </c>
    </row>
    <row r="10" spans="1:13" s="11" customFormat="1" ht="12.75" customHeight="1" x14ac:dyDescent="0.2">
      <c r="A10" s="466" t="s">
        <v>98</v>
      </c>
      <c r="B10" s="462">
        <v>2056</v>
      </c>
      <c r="C10" s="462">
        <v>1963</v>
      </c>
      <c r="D10" s="462">
        <v>1711</v>
      </c>
      <c r="E10" s="467">
        <f t="shared" ref="E10:E19" si="0">(+D10-B10)/B10</f>
        <v>-0.16780155642023345</v>
      </c>
      <c r="F10" s="467">
        <f t="shared" ref="F10:F19" si="1">(+D10-C10)/C10</f>
        <v>-0.12837493632195618</v>
      </c>
      <c r="G10" s="462"/>
      <c r="H10" s="462">
        <v>1077</v>
      </c>
      <c r="I10" s="462">
        <v>1174</v>
      </c>
      <c r="J10" s="462">
        <v>1311</v>
      </c>
      <c r="K10" s="467">
        <f t="shared" ref="K10:K19" si="2">(+J10-H10)/H10</f>
        <v>0.21727019498607242</v>
      </c>
      <c r="L10" s="467">
        <f t="shared" ref="L10:L19" si="3">(+J10-I10)/I10</f>
        <v>0.11669505962521294</v>
      </c>
    </row>
    <row r="11" spans="1:13" s="11" customFormat="1" ht="12.75" customHeight="1" x14ac:dyDescent="0.2">
      <c r="A11" s="462" t="s">
        <v>99</v>
      </c>
      <c r="B11" s="462">
        <v>1729</v>
      </c>
      <c r="C11" s="462">
        <v>2174</v>
      </c>
      <c r="D11" s="462">
        <v>1566</v>
      </c>
      <c r="E11" s="467">
        <f t="shared" si="0"/>
        <v>-9.4274146905725859E-2</v>
      </c>
      <c r="F11" s="467">
        <f t="shared" si="1"/>
        <v>-0.27966881324747012</v>
      </c>
      <c r="G11" s="462"/>
      <c r="H11" s="462">
        <v>1140</v>
      </c>
      <c r="I11" s="462">
        <v>1206</v>
      </c>
      <c r="J11" s="462">
        <v>1194</v>
      </c>
      <c r="K11" s="467">
        <f t="shared" si="2"/>
        <v>4.736842105263158E-2</v>
      </c>
      <c r="L11" s="467">
        <f t="shared" si="3"/>
        <v>-9.9502487562189053E-3</v>
      </c>
    </row>
    <row r="12" spans="1:13" ht="12.75" customHeight="1" x14ac:dyDescent="0.2">
      <c r="A12" s="462" t="s">
        <v>100</v>
      </c>
      <c r="B12" s="462">
        <v>2504</v>
      </c>
      <c r="C12" s="462">
        <v>2411</v>
      </c>
      <c r="D12" s="462">
        <v>2421</v>
      </c>
      <c r="E12" s="467">
        <f t="shared" si="0"/>
        <v>-3.3146964856230032E-2</v>
      </c>
      <c r="F12" s="467">
        <f t="shared" si="1"/>
        <v>4.1476565740356701E-3</v>
      </c>
      <c r="G12" s="462"/>
      <c r="H12" s="462">
        <v>1476</v>
      </c>
      <c r="I12" s="462">
        <v>1675</v>
      </c>
      <c r="J12" s="462">
        <v>1712</v>
      </c>
      <c r="K12" s="467">
        <f t="shared" si="2"/>
        <v>0.15989159891598917</v>
      </c>
      <c r="L12" s="467">
        <f t="shared" si="3"/>
        <v>2.208955223880597E-2</v>
      </c>
    </row>
    <row r="13" spans="1:13" s="11" customFormat="1" ht="12.75" customHeight="1" x14ac:dyDescent="0.2">
      <c r="A13" s="11" t="s">
        <v>101</v>
      </c>
      <c r="B13" s="11">
        <v>2834</v>
      </c>
      <c r="C13" s="11">
        <v>1892</v>
      </c>
      <c r="D13" s="11">
        <v>2707</v>
      </c>
      <c r="E13" s="606">
        <f t="shared" si="0"/>
        <v>-4.481298517995766E-2</v>
      </c>
      <c r="F13" s="606">
        <f t="shared" si="1"/>
        <v>0.43076109936575052</v>
      </c>
      <c r="H13" s="11">
        <v>1862</v>
      </c>
      <c r="I13" s="11">
        <v>1692</v>
      </c>
      <c r="J13" s="11">
        <v>2009</v>
      </c>
      <c r="K13" s="606">
        <f t="shared" si="2"/>
        <v>7.8947368421052627E-2</v>
      </c>
      <c r="L13" s="606">
        <f t="shared" si="3"/>
        <v>0.18735224586288415</v>
      </c>
      <c r="M13" s="18"/>
    </row>
    <row r="14" spans="1:13" s="11" customFormat="1" ht="12.75" customHeight="1" x14ac:dyDescent="0.2">
      <c r="A14" s="462" t="s">
        <v>102</v>
      </c>
      <c r="B14" s="11">
        <v>3125</v>
      </c>
      <c r="C14" s="11">
        <v>2568</v>
      </c>
      <c r="D14" s="11">
        <v>2852</v>
      </c>
      <c r="E14" s="467">
        <f t="shared" si="0"/>
        <v>-8.7359999999999993E-2</v>
      </c>
      <c r="F14" s="467">
        <f t="shared" si="1"/>
        <v>0.11059190031152648</v>
      </c>
      <c r="G14" s="462"/>
      <c r="H14" s="11">
        <v>2240</v>
      </c>
      <c r="I14" s="11">
        <v>1683</v>
      </c>
      <c r="J14" s="11">
        <v>2171</v>
      </c>
      <c r="K14" s="467">
        <f t="shared" si="2"/>
        <v>-3.080357142857143E-2</v>
      </c>
      <c r="L14" s="467">
        <f t="shared" si="3"/>
        <v>0.28995840760546643</v>
      </c>
    </row>
    <row r="15" spans="1:13" s="11" customFormat="1" ht="12.75" customHeight="1" x14ac:dyDescent="0.2">
      <c r="A15" s="462" t="s">
        <v>103</v>
      </c>
      <c r="B15" s="11">
        <v>3009</v>
      </c>
      <c r="C15" s="11">
        <v>2774</v>
      </c>
      <c r="D15" s="11">
        <v>3701</v>
      </c>
      <c r="E15" s="467">
        <f t="shared" si="0"/>
        <v>0.22997673645729477</v>
      </c>
      <c r="F15" s="467">
        <f t="shared" si="1"/>
        <v>0.3341744772891132</v>
      </c>
      <c r="G15" s="462"/>
      <c r="H15" s="11">
        <v>2341</v>
      </c>
      <c r="I15" s="11">
        <v>2053</v>
      </c>
      <c r="J15" s="11">
        <v>2639</v>
      </c>
      <c r="K15" s="467">
        <f t="shared" si="2"/>
        <v>0.12729602733874412</v>
      </c>
      <c r="L15" s="467">
        <f t="shared" si="3"/>
        <v>0.28543594739405748</v>
      </c>
    </row>
    <row r="16" spans="1:13" s="18" customFormat="1" ht="12.75" customHeight="1" x14ac:dyDescent="0.2">
      <c r="A16" s="462" t="s">
        <v>104</v>
      </c>
      <c r="B16" s="11">
        <v>2959</v>
      </c>
      <c r="C16" s="11">
        <v>2876</v>
      </c>
      <c r="D16" s="11">
        <v>3144</v>
      </c>
      <c r="E16" s="467">
        <f t="shared" si="0"/>
        <v>6.2521122000675902E-2</v>
      </c>
      <c r="F16" s="467">
        <f t="shared" si="1"/>
        <v>9.3184979137691235E-2</v>
      </c>
      <c r="G16" s="462"/>
      <c r="H16" s="11">
        <v>2379</v>
      </c>
      <c r="I16" s="11">
        <v>2499</v>
      </c>
      <c r="J16" s="11">
        <v>2574</v>
      </c>
      <c r="K16" s="467">
        <f t="shared" si="2"/>
        <v>8.1967213114754092E-2</v>
      </c>
      <c r="L16" s="467">
        <f t="shared" si="3"/>
        <v>3.0012004801920768E-2</v>
      </c>
    </row>
    <row r="17" spans="1:13" s="18" customFormat="1" ht="12.75" customHeight="1" x14ac:dyDescent="0.2">
      <c r="A17" s="462" t="s">
        <v>105</v>
      </c>
      <c r="B17" s="11">
        <v>2840</v>
      </c>
      <c r="C17" s="11">
        <v>3000</v>
      </c>
      <c r="D17" s="11">
        <v>2931</v>
      </c>
      <c r="E17" s="467">
        <f t="shared" si="0"/>
        <v>3.204225352112676E-2</v>
      </c>
      <c r="F17" s="467">
        <f t="shared" si="1"/>
        <v>-2.3E-2</v>
      </c>
      <c r="G17" s="462"/>
      <c r="H17" s="11">
        <v>2334</v>
      </c>
      <c r="I17" s="11">
        <v>2497</v>
      </c>
      <c r="J17" s="11">
        <v>2499</v>
      </c>
      <c r="K17" s="467">
        <f t="shared" si="2"/>
        <v>7.0694087403598976E-2</v>
      </c>
      <c r="L17" s="467">
        <f t="shared" si="3"/>
        <v>8.0096115338406087E-4</v>
      </c>
    </row>
    <row r="18" spans="1:13" s="18" customFormat="1" ht="12.75" customHeight="1" x14ac:dyDescent="0.2">
      <c r="A18" s="462" t="s">
        <v>106</v>
      </c>
      <c r="B18" s="11">
        <v>2689</v>
      </c>
      <c r="C18" s="11">
        <v>2808</v>
      </c>
      <c r="D18" s="11">
        <v>2683</v>
      </c>
      <c r="E18" s="467">
        <f t="shared" si="0"/>
        <v>-2.2313127556712531E-3</v>
      </c>
      <c r="F18" s="467">
        <f t="shared" si="1"/>
        <v>-4.4515669515669515E-2</v>
      </c>
      <c r="G18" s="462"/>
      <c r="H18" s="11">
        <v>1888</v>
      </c>
      <c r="I18" s="11">
        <v>2460</v>
      </c>
      <c r="J18" s="11">
        <v>2309</v>
      </c>
      <c r="K18" s="467">
        <f t="shared" si="2"/>
        <v>0.22298728813559321</v>
      </c>
      <c r="L18" s="467">
        <f t="shared" si="3"/>
        <v>-6.1382113821138208E-2</v>
      </c>
      <c r="M18" s="11"/>
    </row>
    <row r="19" spans="1:13" s="18" customFormat="1" ht="12.75" customHeight="1" x14ac:dyDescent="0.2">
      <c r="A19" s="462" t="s">
        <v>107</v>
      </c>
      <c r="B19" s="11">
        <v>2354</v>
      </c>
      <c r="C19" s="11">
        <v>2504</v>
      </c>
      <c r="D19" s="11">
        <v>2377</v>
      </c>
      <c r="E19" s="467">
        <f t="shared" si="0"/>
        <v>9.7706032285471544E-3</v>
      </c>
      <c r="F19" s="467">
        <f t="shared" si="1"/>
        <v>-5.0718849840255591E-2</v>
      </c>
      <c r="G19" s="462"/>
      <c r="H19" s="11">
        <v>1930</v>
      </c>
      <c r="I19" s="11">
        <v>2480</v>
      </c>
      <c r="J19" s="11">
        <v>2220</v>
      </c>
      <c r="K19" s="467">
        <f t="shared" si="2"/>
        <v>0.15025906735751296</v>
      </c>
      <c r="L19" s="467">
        <f t="shared" si="3"/>
        <v>-0.10483870967741936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28769</v>
      </c>
      <c r="C21">
        <f>SUM(C6:C19)</f>
        <v>27672</v>
      </c>
      <c r="D21">
        <f>SUM(D6:D19)</f>
        <v>28902</v>
      </c>
      <c r="E21" s="5">
        <f>(+D21-B21)/B21</f>
        <v>4.6230317355486807E-3</v>
      </c>
      <c r="F21" s="5">
        <f>(+D21-C21)/C21</f>
        <v>4.4449262792714654E-2</v>
      </c>
      <c r="G21"/>
      <c r="H21">
        <f>SUM(H6:H19)</f>
        <v>21602</v>
      </c>
      <c r="I21">
        <f>SUM(I6:I19)</f>
        <v>22601</v>
      </c>
      <c r="J21">
        <f>SUM(J6:J19)</f>
        <v>24678</v>
      </c>
      <c r="K21" s="5">
        <f>(+J21-H21)/H21</f>
        <v>0.14239422275715211</v>
      </c>
      <c r="L21" s="5">
        <f>(+J21-I21)/I21</f>
        <v>9.1898588558028405E-2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4045</v>
      </c>
      <c r="F25" s="2" t="s">
        <v>4043</v>
      </c>
      <c r="G25" s="462"/>
      <c r="H25" s="2" t="s">
        <v>2514</v>
      </c>
      <c r="I25" s="2" t="s">
        <v>3262</v>
      </c>
      <c r="J25" s="2" t="s">
        <v>4044</v>
      </c>
      <c r="K25" s="2" t="s">
        <v>4045</v>
      </c>
      <c r="L25" s="2" t="s">
        <v>4043</v>
      </c>
    </row>
    <row r="26" spans="1:13" s="11" customFormat="1" ht="12.75" customHeight="1" x14ac:dyDescent="0.2">
      <c r="A26" s="462" t="s">
        <v>108</v>
      </c>
      <c r="B26" s="11">
        <v>1439</v>
      </c>
      <c r="C26" s="11">
        <v>1374</v>
      </c>
      <c r="D26" s="11">
        <v>1441</v>
      </c>
      <c r="E26" s="555">
        <f>(+D26-B26)/B26</f>
        <v>1.389854065323141E-3</v>
      </c>
      <c r="F26" s="555">
        <f>(+D26-C26)/C26</f>
        <v>4.87627365356623E-2</v>
      </c>
      <c r="H26" s="11">
        <v>1549</v>
      </c>
      <c r="I26" s="11">
        <v>1553</v>
      </c>
      <c r="J26" s="11">
        <v>1927</v>
      </c>
      <c r="K26" s="555">
        <f>(+J26-H26)/H26</f>
        <v>0.24402840542285345</v>
      </c>
      <c r="L26" s="555">
        <f>(+J26-I26)/I26</f>
        <v>0.24082421120412106</v>
      </c>
      <c r="M26" s="18"/>
    </row>
    <row r="27" spans="1:13" s="11" customFormat="1" ht="12.75" customHeight="1" x14ac:dyDescent="0.2">
      <c r="A27" t="s">
        <v>109</v>
      </c>
      <c r="B27" s="11">
        <v>927</v>
      </c>
      <c r="C27" s="11">
        <v>1019</v>
      </c>
      <c r="D27" s="11">
        <v>1100</v>
      </c>
      <c r="E27" s="555">
        <f>(+D27-B27)/B27</f>
        <v>0.18662351672060409</v>
      </c>
      <c r="F27" s="555">
        <f>(+D27-C27)/C27</f>
        <v>7.9489695780176645E-2</v>
      </c>
      <c r="G27"/>
      <c r="H27" s="11">
        <v>1242</v>
      </c>
      <c r="I27" s="11">
        <v>1449</v>
      </c>
      <c r="J27" s="11">
        <v>1824</v>
      </c>
      <c r="K27" s="555">
        <f>(+J27-H27)/H27</f>
        <v>0.46859903381642515</v>
      </c>
      <c r="L27" s="555">
        <f>(+J27-I27)/I27</f>
        <v>0.25879917184265011</v>
      </c>
      <c r="M27" s="18"/>
    </row>
    <row r="28" spans="1:13" s="11" customFormat="1" ht="12.75" customHeight="1" x14ac:dyDescent="0.2">
      <c r="B28" s="2" t="s">
        <v>3261</v>
      </c>
      <c r="C28" s="2" t="s">
        <v>4042</v>
      </c>
      <c r="D28" s="2" t="s">
        <v>4797</v>
      </c>
      <c r="E28" s="2" t="s">
        <v>4798</v>
      </c>
      <c r="F28" s="2" t="s">
        <v>4799</v>
      </c>
      <c r="G28" s="462"/>
      <c r="H28" s="2" t="s">
        <v>3262</v>
      </c>
      <c r="I28" s="2" t="s">
        <v>4044</v>
      </c>
      <c r="J28" s="2" t="s">
        <v>4800</v>
      </c>
      <c r="K28" s="2" t="s">
        <v>4798</v>
      </c>
      <c r="L28" s="2" t="s">
        <v>4801</v>
      </c>
      <c r="M28" s="18"/>
    </row>
    <row r="29" spans="1:13" ht="12.75" customHeight="1" x14ac:dyDescent="0.2">
      <c r="A29" s="466" t="s">
        <v>98</v>
      </c>
      <c r="B29" s="462">
        <v>1667</v>
      </c>
      <c r="C29" s="462">
        <v>1662</v>
      </c>
      <c r="D29" s="462">
        <v>1486</v>
      </c>
      <c r="E29" s="467">
        <f t="shared" ref="E29:E38" si="4">(+D29-B29)/B29</f>
        <v>-0.10857828434313137</v>
      </c>
      <c r="F29" s="467">
        <f t="shared" ref="F29:F38" si="5">(+D29-C29)/C29</f>
        <v>-0.10589651022864019</v>
      </c>
      <c r="G29" s="462"/>
      <c r="H29" s="462">
        <v>1008</v>
      </c>
      <c r="I29" s="462">
        <v>1092</v>
      </c>
      <c r="J29" s="462">
        <v>1189</v>
      </c>
      <c r="K29" s="467">
        <f t="shared" ref="K29:K38" si="6">(+J29-H29)/H29</f>
        <v>0.17956349206349206</v>
      </c>
      <c r="L29" s="467">
        <f t="shared" ref="L29:L38" si="7">(+J29-I29)/I29</f>
        <v>8.8827838827838831E-2</v>
      </c>
    </row>
    <row r="30" spans="1:13" s="11" customFormat="1" ht="12.75" customHeight="1" x14ac:dyDescent="0.2">
      <c r="A30" s="466" t="s">
        <v>99</v>
      </c>
      <c r="B30" s="462">
        <v>1523</v>
      </c>
      <c r="C30" s="462">
        <v>1887</v>
      </c>
      <c r="D30" s="462">
        <v>1369</v>
      </c>
      <c r="E30" s="467">
        <f t="shared" si="4"/>
        <v>-0.10111621799080761</v>
      </c>
      <c r="F30" s="467">
        <f t="shared" si="5"/>
        <v>-0.27450980392156865</v>
      </c>
      <c r="G30" s="462"/>
      <c r="H30" s="462">
        <v>1039</v>
      </c>
      <c r="I30" s="462">
        <v>1116</v>
      </c>
      <c r="J30" s="462">
        <v>1108</v>
      </c>
      <c r="K30" s="467">
        <f t="shared" si="6"/>
        <v>6.6410009624639083E-2</v>
      </c>
      <c r="L30" s="467">
        <f t="shared" si="7"/>
        <v>-7.1684587813620072E-3</v>
      </c>
      <c r="M30" s="18"/>
    </row>
    <row r="31" spans="1:13" s="11" customFormat="1" ht="12.75" customHeight="1" x14ac:dyDescent="0.2">
      <c r="A31" s="466" t="s">
        <v>100</v>
      </c>
      <c r="B31" s="462">
        <v>2279</v>
      </c>
      <c r="C31" s="462">
        <v>2184</v>
      </c>
      <c r="D31" s="462">
        <v>2210</v>
      </c>
      <c r="E31" s="467">
        <f t="shared" si="4"/>
        <v>-3.0276437033786747E-2</v>
      </c>
      <c r="F31" s="467">
        <f t="shared" si="5"/>
        <v>1.1904761904761904E-2</v>
      </c>
      <c r="G31" s="462"/>
      <c r="H31" s="462">
        <v>1402</v>
      </c>
      <c r="I31" s="462">
        <v>1581</v>
      </c>
      <c r="J31" s="462">
        <v>1593</v>
      </c>
      <c r="K31" s="467">
        <f t="shared" si="6"/>
        <v>0.13623395149786019</v>
      </c>
      <c r="L31" s="467">
        <f t="shared" si="7"/>
        <v>7.5901328273244783E-3</v>
      </c>
      <c r="M31" s="18"/>
    </row>
    <row r="32" spans="1:13" s="11" customFormat="1" ht="12.75" customHeight="1" x14ac:dyDescent="0.2">
      <c r="A32" s="462" t="s">
        <v>101</v>
      </c>
      <c r="B32" s="11">
        <v>2617</v>
      </c>
      <c r="C32" s="11">
        <v>1732</v>
      </c>
      <c r="D32" s="11">
        <v>2539</v>
      </c>
      <c r="E32" s="467">
        <f t="shared" si="4"/>
        <v>-2.980512036683225E-2</v>
      </c>
      <c r="F32" s="467">
        <f t="shared" si="5"/>
        <v>0.46593533487297922</v>
      </c>
      <c r="G32" s="462"/>
      <c r="H32" s="11">
        <v>1757</v>
      </c>
      <c r="I32" s="11">
        <v>1596</v>
      </c>
      <c r="J32" s="11">
        <v>1840</v>
      </c>
      <c r="K32" s="467">
        <f t="shared" si="6"/>
        <v>4.723961297666477E-2</v>
      </c>
      <c r="L32" s="467">
        <f t="shared" si="7"/>
        <v>0.15288220551378445</v>
      </c>
      <c r="M32" s="18"/>
    </row>
    <row r="33" spans="1:13" s="11" customFormat="1" ht="12.75" customHeight="1" x14ac:dyDescent="0.2">
      <c r="A33" s="462" t="s">
        <v>102</v>
      </c>
      <c r="B33" s="11">
        <v>2922</v>
      </c>
      <c r="C33" s="11">
        <v>2345</v>
      </c>
      <c r="D33" s="11">
        <v>2646</v>
      </c>
      <c r="E33" s="467">
        <f t="shared" si="4"/>
        <v>-9.4455852156057493E-2</v>
      </c>
      <c r="F33" s="467">
        <f t="shared" si="5"/>
        <v>0.12835820895522387</v>
      </c>
      <c r="G33" s="462"/>
      <c r="H33" s="11">
        <v>2136</v>
      </c>
      <c r="I33" s="11">
        <v>1598</v>
      </c>
      <c r="J33" s="11">
        <v>2029</v>
      </c>
      <c r="K33" s="467">
        <f t="shared" si="6"/>
        <v>-5.0093632958801496E-2</v>
      </c>
      <c r="L33" s="467">
        <f t="shared" si="7"/>
        <v>0.26971214017521905</v>
      </c>
      <c r="M33" s="18"/>
    </row>
    <row r="34" spans="1:13" s="18" customFormat="1" ht="12.75" customHeight="1" x14ac:dyDescent="0.2">
      <c r="A34" s="462" t="s">
        <v>103</v>
      </c>
      <c r="B34" s="11">
        <v>2771</v>
      </c>
      <c r="C34" s="11">
        <v>2551</v>
      </c>
      <c r="D34" s="11">
        <v>3506</v>
      </c>
      <c r="E34" s="467">
        <f t="shared" si="4"/>
        <v>0.26524720317574885</v>
      </c>
      <c r="F34" s="467">
        <f t="shared" si="5"/>
        <v>0.37436299490395925</v>
      </c>
      <c r="G34" s="462"/>
      <c r="H34" s="11">
        <v>2232</v>
      </c>
      <c r="I34" s="11">
        <v>1927</v>
      </c>
      <c r="J34" s="11">
        <v>2494</v>
      </c>
      <c r="K34" s="467">
        <f t="shared" si="6"/>
        <v>0.11738351254480286</v>
      </c>
      <c r="L34" s="467">
        <f t="shared" si="7"/>
        <v>0.29423975090814736</v>
      </c>
    </row>
    <row r="35" spans="1:13" s="18" customFormat="1" ht="12.75" customHeight="1" x14ac:dyDescent="0.2">
      <c r="A35" s="462" t="s">
        <v>104</v>
      </c>
      <c r="B35" s="11">
        <v>2688</v>
      </c>
      <c r="C35" s="11">
        <v>2654</v>
      </c>
      <c r="D35" s="11">
        <v>2942</v>
      </c>
      <c r="E35" s="467">
        <f t="shared" si="4"/>
        <v>9.4494047619047616E-2</v>
      </c>
      <c r="F35" s="467">
        <f t="shared" si="5"/>
        <v>0.10851544837980406</v>
      </c>
      <c r="G35" s="462"/>
      <c r="H35" s="11">
        <v>2263</v>
      </c>
      <c r="I35" s="11">
        <v>2334</v>
      </c>
      <c r="J35" s="11">
        <v>2465</v>
      </c>
      <c r="K35" s="467">
        <f t="shared" si="6"/>
        <v>8.9262041537781708E-2</v>
      </c>
      <c r="L35" s="467">
        <f t="shared" si="7"/>
        <v>5.6126820908311913E-2</v>
      </c>
      <c r="M35" s="11"/>
    </row>
    <row r="36" spans="1:13" s="18" customFormat="1" ht="12.75" customHeight="1" x14ac:dyDescent="0.2">
      <c r="A36" s="462" t="s">
        <v>105</v>
      </c>
      <c r="B36" s="11">
        <v>2600</v>
      </c>
      <c r="C36" s="11">
        <v>2755</v>
      </c>
      <c r="D36" s="11">
        <v>2676</v>
      </c>
      <c r="E36" s="467">
        <f t="shared" si="4"/>
        <v>2.923076923076923E-2</v>
      </c>
      <c r="F36" s="467">
        <f t="shared" si="5"/>
        <v>-2.8675136116152449E-2</v>
      </c>
      <c r="G36" s="462"/>
      <c r="H36" s="11">
        <v>2224</v>
      </c>
      <c r="I36" s="11">
        <v>2342</v>
      </c>
      <c r="J36" s="11">
        <v>2390</v>
      </c>
      <c r="K36" s="467">
        <f t="shared" si="6"/>
        <v>7.4640287769784167E-2</v>
      </c>
      <c r="L36" s="467">
        <f t="shared" si="7"/>
        <v>2.0495303159692571E-2</v>
      </c>
    </row>
    <row r="37" spans="1:13" s="11" customFormat="1" ht="12.75" customHeight="1" x14ac:dyDescent="0.2">
      <c r="A37" s="462" t="s">
        <v>106</v>
      </c>
      <c r="B37" s="11">
        <v>2356</v>
      </c>
      <c r="C37" s="11">
        <v>2552</v>
      </c>
      <c r="D37" s="11">
        <v>2489</v>
      </c>
      <c r="E37" s="467">
        <f t="shared" si="4"/>
        <v>5.6451612903225805E-2</v>
      </c>
      <c r="F37" s="467">
        <f t="shared" si="5"/>
        <v>-2.4686520376175549E-2</v>
      </c>
      <c r="G37" s="462"/>
      <c r="H37" s="11">
        <v>1785</v>
      </c>
      <c r="I37" s="11">
        <v>2289</v>
      </c>
      <c r="J37" s="11">
        <v>2194</v>
      </c>
      <c r="K37" s="467">
        <f t="shared" si="6"/>
        <v>0.22913165266106442</v>
      </c>
      <c r="L37" s="467">
        <f t="shared" si="7"/>
        <v>-4.1502839667977284E-2</v>
      </c>
    </row>
    <row r="38" spans="1:13" s="11" customFormat="1" ht="12.75" customHeight="1" x14ac:dyDescent="0.2">
      <c r="A38" s="462" t="s">
        <v>107</v>
      </c>
      <c r="B38" s="11">
        <v>2150</v>
      </c>
      <c r="C38" s="11">
        <v>2318</v>
      </c>
      <c r="D38" s="11">
        <v>2197</v>
      </c>
      <c r="E38" s="467">
        <f t="shared" si="4"/>
        <v>2.1860465116279069E-2</v>
      </c>
      <c r="F38" s="467">
        <f t="shared" si="5"/>
        <v>-5.2200172562553923E-2</v>
      </c>
      <c r="G38" s="462"/>
      <c r="H38" s="11">
        <v>1835</v>
      </c>
      <c r="I38" s="11">
        <v>2313</v>
      </c>
      <c r="J38" s="11">
        <v>2101</v>
      </c>
      <c r="K38" s="467">
        <f t="shared" si="6"/>
        <v>0.1449591280653951</v>
      </c>
      <c r="L38" s="467">
        <f t="shared" si="7"/>
        <v>-9.1655858192823167E-2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23789</v>
      </c>
      <c r="C40">
        <f>SUM(C25:C37)</f>
        <v>22715</v>
      </c>
      <c r="D40">
        <f>SUM(D25:D37)</f>
        <v>24404</v>
      </c>
      <c r="E40" s="5">
        <f>(+D40-B40)/B40</f>
        <v>2.5852284669385009E-2</v>
      </c>
      <c r="F40" s="5">
        <f>(+D40-C40)/C40</f>
        <v>7.4356152322254024E-2</v>
      </c>
      <c r="G40"/>
      <c r="H40">
        <f>SUM(H25:H37)</f>
        <v>18637</v>
      </c>
      <c r="I40">
        <f>SUM(I25:I37)</f>
        <v>18877</v>
      </c>
      <c r="J40">
        <f>SUM(J25:J37)</f>
        <v>21053</v>
      </c>
      <c r="K40" s="5">
        <f>(+J40-H40)/H40</f>
        <v>0.12963459784300049</v>
      </c>
      <c r="L40" s="5">
        <f>(+J40-I40)/I40</f>
        <v>0.11527255390157334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44511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44511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4058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4802</v>
      </c>
      <c r="D9" s="576">
        <v>73</v>
      </c>
      <c r="E9" s="311">
        <v>1</v>
      </c>
      <c r="F9" s="521" t="s">
        <v>4046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4803</v>
      </c>
      <c r="D10" s="576">
        <v>78</v>
      </c>
      <c r="E10" s="523">
        <v>11</v>
      </c>
      <c r="F10" s="524" t="s">
        <v>4047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4804</v>
      </c>
      <c r="D12" s="576">
        <v>30</v>
      </c>
      <c r="E12" s="523">
        <v>248</v>
      </c>
      <c r="F12" s="524" t="s">
        <v>4048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4805</v>
      </c>
      <c r="D13" s="576">
        <v>37</v>
      </c>
      <c r="E13" s="523">
        <v>12</v>
      </c>
      <c r="F13" s="524" t="s">
        <v>4049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4806</v>
      </c>
      <c r="D14" s="576">
        <v>277</v>
      </c>
      <c r="E14" s="523">
        <v>2</v>
      </c>
      <c r="F14" s="524" t="s">
        <v>4050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4807</v>
      </c>
      <c r="D15" s="576">
        <v>27</v>
      </c>
      <c r="E15" s="523">
        <v>56</v>
      </c>
      <c r="F15" s="524" t="s">
        <v>4051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4808</v>
      </c>
      <c r="D16" s="576">
        <v>51</v>
      </c>
      <c r="E16" s="523">
        <v>11</v>
      </c>
      <c r="F16" s="524" t="s">
        <v>4052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4053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4809</v>
      </c>
      <c r="D18" s="576">
        <v>74</v>
      </c>
      <c r="E18" s="523">
        <v>42</v>
      </c>
      <c r="F18" s="524" t="s">
        <v>4054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4810</v>
      </c>
      <c r="D20" s="576">
        <v>74</v>
      </c>
      <c r="E20" s="523">
        <v>15</v>
      </c>
      <c r="F20" s="524" t="s">
        <v>4055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4811</v>
      </c>
      <c r="D21" s="576">
        <v>38</v>
      </c>
      <c r="E21" s="523">
        <v>26</v>
      </c>
      <c r="F21" s="524" t="s">
        <v>4056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4812</v>
      </c>
      <c r="D22" s="576">
        <v>80</v>
      </c>
      <c r="E22" s="523">
        <v>2</v>
      </c>
      <c r="F22" s="524" t="s">
        <v>4057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4840</v>
      </c>
      <c r="D24" s="600">
        <v>46</v>
      </c>
      <c r="E24" s="603">
        <v>146</v>
      </c>
      <c r="F24" s="604" t="s">
        <v>4074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4059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4828</v>
      </c>
      <c r="D28" s="576">
        <v>38</v>
      </c>
      <c r="E28" s="523">
        <v>4</v>
      </c>
      <c r="F28" s="524" t="s">
        <v>4060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4829</v>
      </c>
      <c r="D29" s="576">
        <v>136</v>
      </c>
      <c r="E29" s="523">
        <v>2</v>
      </c>
      <c r="F29" s="524" t="s">
        <v>4061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4062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4830</v>
      </c>
      <c r="D32" s="576">
        <v>26</v>
      </c>
      <c r="E32" s="523">
        <v>13</v>
      </c>
      <c r="F32" s="524" t="s">
        <v>4063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4831</v>
      </c>
      <c r="D33" s="576">
        <v>16</v>
      </c>
      <c r="E33" s="523">
        <v>20</v>
      </c>
      <c r="F33" s="524" t="s">
        <v>4064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4832</v>
      </c>
      <c r="D34" s="576">
        <v>61</v>
      </c>
      <c r="E34" s="523">
        <v>8</v>
      </c>
      <c r="F34" s="524" t="s">
        <v>4065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4833</v>
      </c>
      <c r="D35" s="576">
        <v>42</v>
      </c>
      <c r="E35" s="523">
        <v>7</v>
      </c>
      <c r="F35" s="524" t="s">
        <v>4066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4834</v>
      </c>
      <c r="D36" s="576">
        <v>83</v>
      </c>
      <c r="E36" s="523">
        <v>14</v>
      </c>
      <c r="F36" s="524" t="s">
        <v>4067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4835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4258</v>
      </c>
      <c r="D39" s="576">
        <v>76</v>
      </c>
      <c r="E39" s="523">
        <v>6</v>
      </c>
      <c r="F39" s="524" t="s">
        <v>4068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4069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4836</v>
      </c>
      <c r="D41" s="576">
        <v>58</v>
      </c>
      <c r="E41" s="523">
        <v>1</v>
      </c>
      <c r="F41" s="524" t="s">
        <v>4070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4837</v>
      </c>
      <c r="D42" s="576">
        <v>90</v>
      </c>
      <c r="E42" s="523">
        <v>5</v>
      </c>
      <c r="F42" s="524" t="s">
        <v>4071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4838</v>
      </c>
      <c r="D43" s="576">
        <v>36</v>
      </c>
      <c r="E43" s="523">
        <v>32</v>
      </c>
      <c r="F43" s="524" t="s">
        <v>4072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4839</v>
      </c>
      <c r="D44" s="576">
        <v>5</v>
      </c>
      <c r="E44" s="523">
        <v>1</v>
      </c>
      <c r="F44" s="524" t="s">
        <v>4073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44511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4827</v>
      </c>
      <c r="D49" s="600">
        <v>29</v>
      </c>
      <c r="E49" s="436">
        <v>150</v>
      </c>
      <c r="F49" s="546" t="s">
        <v>4091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4813</v>
      </c>
      <c r="D50" s="576">
        <v>9</v>
      </c>
      <c r="E50" s="430">
        <v>2</v>
      </c>
      <c r="F50" s="524" t="s">
        <v>4075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4814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4815</v>
      </c>
      <c r="D52" s="576">
        <v>6</v>
      </c>
      <c r="E52" s="523">
        <v>6</v>
      </c>
      <c r="F52" s="524" t="s">
        <v>4076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4077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4816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4078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4817</v>
      </c>
      <c r="D59" s="576">
        <v>32</v>
      </c>
      <c r="E59" s="523">
        <v>6</v>
      </c>
      <c r="F59" s="524" t="s">
        <v>4079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4818</v>
      </c>
      <c r="D60" s="576">
        <v>38</v>
      </c>
      <c r="E60" s="523">
        <v>2</v>
      </c>
      <c r="F60" s="524" t="s">
        <v>4080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4819</v>
      </c>
      <c r="D61" s="576">
        <v>111</v>
      </c>
      <c r="E61" s="523">
        <v>1</v>
      </c>
      <c r="F61" s="524" t="s">
        <v>4081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4820</v>
      </c>
      <c r="D62" s="576">
        <v>31</v>
      </c>
      <c r="E62" s="523">
        <v>84</v>
      </c>
      <c r="F62" s="524" t="s">
        <v>4082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4821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4083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4822</v>
      </c>
      <c r="D66" s="576">
        <v>8</v>
      </c>
      <c r="E66" s="523">
        <v>2</v>
      </c>
      <c r="F66" s="524" t="s">
        <v>4084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4823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4085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4086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4824</v>
      </c>
      <c r="D72" s="576">
        <v>11</v>
      </c>
      <c r="E72" s="523">
        <v>1</v>
      </c>
      <c r="F72" s="524" t="s">
        <v>4087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4825</v>
      </c>
      <c r="D74" s="576">
        <v>23</v>
      </c>
      <c r="E74" s="523">
        <v>31</v>
      </c>
      <c r="F74" s="524" t="s">
        <v>4088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4089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4826</v>
      </c>
      <c r="D76" s="576">
        <v>7</v>
      </c>
      <c r="E76" s="523">
        <v>2</v>
      </c>
      <c r="F76" s="524" t="s">
        <v>4090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44511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4860</v>
      </c>
      <c r="D80" s="600">
        <v>32</v>
      </c>
      <c r="E80" s="437">
        <v>2195</v>
      </c>
      <c r="F80" s="546" t="s">
        <v>4109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4841</v>
      </c>
      <c r="D81" s="576">
        <v>31</v>
      </c>
      <c r="E81" s="430">
        <v>19</v>
      </c>
      <c r="F81" s="524" t="s">
        <v>4092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4842</v>
      </c>
      <c r="D82" s="576">
        <v>25</v>
      </c>
      <c r="E82" s="523">
        <v>44</v>
      </c>
      <c r="F82" s="524" t="s">
        <v>4093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4843</v>
      </c>
      <c r="D83" s="576">
        <v>22</v>
      </c>
      <c r="E83" s="523">
        <v>46</v>
      </c>
      <c r="F83" s="524" t="s">
        <v>4094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4844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4845</v>
      </c>
      <c r="D85" s="576">
        <v>35</v>
      </c>
      <c r="E85" s="523">
        <v>99</v>
      </c>
      <c r="F85" s="524" t="s">
        <v>4095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4846</v>
      </c>
      <c r="D86" s="576">
        <v>28</v>
      </c>
      <c r="E86" s="523">
        <v>39</v>
      </c>
      <c r="F86" s="524" t="s">
        <v>4096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4847</v>
      </c>
      <c r="D87" s="576">
        <v>22</v>
      </c>
      <c r="E87" s="523">
        <v>28</v>
      </c>
      <c r="F87" s="524" t="s">
        <v>4097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4848</v>
      </c>
      <c r="D88" s="576">
        <v>33</v>
      </c>
      <c r="E88" s="523">
        <v>91</v>
      </c>
      <c r="F88" s="524" t="s">
        <v>4098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4849</v>
      </c>
      <c r="D89" s="576">
        <v>27</v>
      </c>
      <c r="E89" s="523">
        <v>16</v>
      </c>
      <c r="F89" s="524" t="s">
        <v>4099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4850</v>
      </c>
      <c r="D90" s="576">
        <v>36</v>
      </c>
      <c r="E90" s="523">
        <v>1244</v>
      </c>
      <c r="F90" s="524" t="s">
        <v>4100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4851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4852</v>
      </c>
      <c r="D92" s="576">
        <v>48</v>
      </c>
      <c r="E92" s="523">
        <v>7</v>
      </c>
      <c r="F92" s="524" t="s">
        <v>4101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7">
        <v>31</v>
      </c>
      <c r="C93" s="575" t="s">
        <v>4853</v>
      </c>
      <c r="D93" s="576">
        <v>20</v>
      </c>
      <c r="E93" s="523">
        <v>24</v>
      </c>
      <c r="F93" s="524" t="s">
        <v>4102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7">
        <v>36</v>
      </c>
      <c r="C94" s="575" t="s">
        <v>4854</v>
      </c>
      <c r="D94" s="576">
        <v>31</v>
      </c>
      <c r="E94" s="523">
        <v>39</v>
      </c>
      <c r="F94" s="524" t="s">
        <v>4103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4855</v>
      </c>
      <c r="D95" s="576">
        <v>39</v>
      </c>
      <c r="E95" s="523">
        <v>45</v>
      </c>
      <c r="F95" s="524" t="s">
        <v>4104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4856</v>
      </c>
      <c r="D96" s="576">
        <v>19</v>
      </c>
      <c r="E96" s="523">
        <v>152</v>
      </c>
      <c r="F96" s="524" t="s">
        <v>4105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4857</v>
      </c>
      <c r="D97" s="576">
        <v>26</v>
      </c>
      <c r="E97" s="523">
        <v>157</v>
      </c>
      <c r="F97" s="524" t="s">
        <v>4106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4858</v>
      </c>
      <c r="D98" s="576">
        <v>24</v>
      </c>
      <c r="E98" s="523">
        <v>9</v>
      </c>
      <c r="F98" s="524" t="s">
        <v>4107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4859</v>
      </c>
      <c r="D99" s="576">
        <v>13</v>
      </c>
      <c r="E99" s="533">
        <v>53</v>
      </c>
      <c r="F99" s="527" t="s">
        <v>4108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44511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4883</v>
      </c>
      <c r="D103" s="600">
        <v>50</v>
      </c>
      <c r="E103" s="437">
        <v>240</v>
      </c>
      <c r="F103" s="546" t="s">
        <v>4118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4875</v>
      </c>
      <c r="D105" s="576">
        <v>53</v>
      </c>
      <c r="E105" s="523">
        <v>9</v>
      </c>
      <c r="F105" s="524" t="s">
        <v>4110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4876</v>
      </c>
      <c r="D106" s="576">
        <v>27</v>
      </c>
      <c r="E106" s="523">
        <v>43</v>
      </c>
      <c r="F106" s="524" t="s">
        <v>4111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4877</v>
      </c>
      <c r="D107" s="576">
        <v>29</v>
      </c>
      <c r="E107" s="523">
        <v>8</v>
      </c>
      <c r="F107" s="524" t="s">
        <v>4112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4878</v>
      </c>
      <c r="D108" s="576">
        <v>56</v>
      </c>
      <c r="E108" s="523">
        <v>31</v>
      </c>
      <c r="F108" s="524" t="s">
        <v>4113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4879</v>
      </c>
      <c r="D109" s="576">
        <v>51</v>
      </c>
      <c r="E109" s="523">
        <v>85</v>
      </c>
      <c r="F109" s="524" t="s">
        <v>4114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4880</v>
      </c>
      <c r="D111" s="576">
        <v>75</v>
      </c>
      <c r="E111" s="523">
        <v>39</v>
      </c>
      <c r="F111" s="524" t="s">
        <v>4115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4881</v>
      </c>
      <c r="D112" s="576">
        <v>51</v>
      </c>
      <c r="E112" s="523">
        <v>13</v>
      </c>
      <c r="F112" s="524" t="s">
        <v>4116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4882</v>
      </c>
      <c r="D113" s="576">
        <v>26</v>
      </c>
      <c r="E113" s="523">
        <v>12</v>
      </c>
      <c r="F113" s="524" t="s">
        <v>4117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4874</v>
      </c>
      <c r="D116" s="600">
        <v>39</v>
      </c>
      <c r="E116" s="436">
        <v>512</v>
      </c>
      <c r="F116" s="546" t="s">
        <v>4132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4861</v>
      </c>
      <c r="D117" s="576">
        <v>51</v>
      </c>
      <c r="E117" s="430">
        <v>59</v>
      </c>
      <c r="F117" s="524" t="s">
        <v>4119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4862</v>
      </c>
      <c r="D118" s="576">
        <v>33</v>
      </c>
      <c r="E118" s="523">
        <v>69</v>
      </c>
      <c r="F118" s="524" t="s">
        <v>4120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4121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4863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4864</v>
      </c>
      <c r="D121" s="576">
        <v>36</v>
      </c>
      <c r="E121" s="523">
        <v>79</v>
      </c>
      <c r="F121" s="524" t="s">
        <v>4122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4865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4866</v>
      </c>
      <c r="D123" s="576">
        <v>55</v>
      </c>
      <c r="E123" s="523">
        <v>15</v>
      </c>
      <c r="F123" s="524" t="s">
        <v>4123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4867</v>
      </c>
      <c r="D124" s="576">
        <v>41</v>
      </c>
      <c r="E124" s="523">
        <v>194</v>
      </c>
      <c r="F124" s="524" t="s">
        <v>4124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4868</v>
      </c>
      <c r="D125" s="576">
        <v>23</v>
      </c>
      <c r="E125" s="523">
        <v>5</v>
      </c>
      <c r="F125" s="524" t="s">
        <v>4125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4869</v>
      </c>
      <c r="D126" s="576">
        <v>21</v>
      </c>
      <c r="E126" s="523">
        <v>11</v>
      </c>
      <c r="F126" s="524" t="s">
        <v>4126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4870</v>
      </c>
      <c r="D127" s="576">
        <v>24</v>
      </c>
      <c r="E127" s="523">
        <v>17</v>
      </c>
      <c r="F127" s="524" t="s">
        <v>4127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4871</v>
      </c>
      <c r="D128" s="576">
        <v>51</v>
      </c>
      <c r="E128" s="523">
        <v>12</v>
      </c>
      <c r="F128" s="524" t="s">
        <v>4128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4872</v>
      </c>
      <c r="D129" s="576">
        <v>35</v>
      </c>
      <c r="E129" s="523">
        <v>32</v>
      </c>
      <c r="F129" s="524" t="s">
        <v>4129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4873</v>
      </c>
      <c r="D130" s="576">
        <v>50</v>
      </c>
      <c r="E130" s="523">
        <v>5</v>
      </c>
      <c r="F130" s="524" t="s">
        <v>4130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4131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44511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4903</v>
      </c>
      <c r="D135" s="600">
        <v>35</v>
      </c>
      <c r="E135" s="437">
        <v>282</v>
      </c>
      <c r="F135" s="546" t="s">
        <v>4153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4884</v>
      </c>
      <c r="D136" s="576">
        <v>25</v>
      </c>
      <c r="E136" s="430">
        <v>1</v>
      </c>
      <c r="F136" s="524" t="s">
        <v>4133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4134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4885</v>
      </c>
      <c r="D138" s="576">
        <v>60</v>
      </c>
      <c r="E138" s="523">
        <v>7</v>
      </c>
      <c r="F138" s="524" t="s">
        <v>4135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4136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4886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4887</v>
      </c>
      <c r="D141" s="576">
        <v>53</v>
      </c>
      <c r="E141" s="523">
        <v>3</v>
      </c>
      <c r="F141" s="524" t="s">
        <v>4137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4138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4888</v>
      </c>
      <c r="D143" s="576">
        <v>30</v>
      </c>
      <c r="E143" s="523">
        <v>2</v>
      </c>
      <c r="F143" s="524" t="s">
        <v>4139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4889</v>
      </c>
      <c r="D144" s="576">
        <v>24</v>
      </c>
      <c r="E144" s="523">
        <v>9</v>
      </c>
      <c r="F144" s="524" t="s">
        <v>4140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4890</v>
      </c>
      <c r="D145" s="576">
        <v>49</v>
      </c>
      <c r="E145" s="523">
        <v>5</v>
      </c>
      <c r="F145" s="524" t="s">
        <v>4141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4891</v>
      </c>
      <c r="D146" s="576">
        <v>67</v>
      </c>
      <c r="E146" s="523">
        <v>4</v>
      </c>
      <c r="F146" s="524" t="s">
        <v>4142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4892</v>
      </c>
      <c r="D147" s="576">
        <v>3</v>
      </c>
      <c r="E147" s="523">
        <v>1</v>
      </c>
      <c r="F147" s="524" t="s">
        <v>4143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4893</v>
      </c>
      <c r="D148" s="576">
        <v>83</v>
      </c>
      <c r="E148" s="523">
        <v>2</v>
      </c>
      <c r="F148" s="524" t="s">
        <v>4144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4894</v>
      </c>
      <c r="D150" s="576">
        <v>24</v>
      </c>
      <c r="E150" s="523">
        <v>5</v>
      </c>
      <c r="F150" s="524" t="s">
        <v>4145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4895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4896</v>
      </c>
      <c r="D152" s="576">
        <v>17</v>
      </c>
      <c r="E152" s="523">
        <v>6</v>
      </c>
      <c r="F152" s="524" t="s">
        <v>4146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4147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4897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4898</v>
      </c>
      <c r="D156" s="576">
        <v>34</v>
      </c>
      <c r="E156" s="523">
        <v>152</v>
      </c>
      <c r="F156" s="524" t="s">
        <v>4148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4899</v>
      </c>
      <c r="D157" s="576">
        <v>20</v>
      </c>
      <c r="E157" s="523">
        <v>26</v>
      </c>
      <c r="F157" s="524" t="s">
        <v>4149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4900</v>
      </c>
      <c r="D158" s="576">
        <v>26</v>
      </c>
      <c r="E158" s="523">
        <v>2</v>
      </c>
      <c r="F158" s="524" t="s">
        <v>4150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4901</v>
      </c>
      <c r="D159" s="576">
        <v>20</v>
      </c>
      <c r="E159" s="523">
        <v>4</v>
      </c>
      <c r="F159" s="524" t="s">
        <v>4151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4902</v>
      </c>
      <c r="D160" s="576">
        <v>46</v>
      </c>
      <c r="E160" s="523">
        <v>5</v>
      </c>
      <c r="F160" s="524" t="s">
        <v>4152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44511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4925</v>
      </c>
      <c r="D164" s="600">
        <v>72</v>
      </c>
      <c r="E164" s="436">
        <v>315</v>
      </c>
      <c r="F164" s="546" t="s">
        <v>4173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4904</v>
      </c>
      <c r="D165" s="576">
        <v>75</v>
      </c>
      <c r="E165" s="430">
        <v>20</v>
      </c>
      <c r="F165" s="524" t="s">
        <v>4154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4905</v>
      </c>
      <c r="D166" s="576">
        <v>108</v>
      </c>
      <c r="E166" s="523">
        <v>8</v>
      </c>
      <c r="F166" s="524" t="s">
        <v>4155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4906</v>
      </c>
      <c r="D167" s="576">
        <v>119</v>
      </c>
      <c r="E167" s="523">
        <v>37</v>
      </c>
      <c r="F167" s="524" t="s">
        <v>4156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4907</v>
      </c>
      <c r="D168" s="576">
        <v>12</v>
      </c>
      <c r="E168" s="523">
        <v>15</v>
      </c>
      <c r="F168" s="524" t="s">
        <v>4157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4908</v>
      </c>
      <c r="D169" s="576">
        <v>48</v>
      </c>
      <c r="E169" s="523">
        <v>21</v>
      </c>
      <c r="F169" s="524" t="s">
        <v>4158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4909</v>
      </c>
      <c r="D170" s="576">
        <v>62</v>
      </c>
      <c r="E170" s="523">
        <v>27</v>
      </c>
      <c r="F170" s="524" t="s">
        <v>4159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4910</v>
      </c>
      <c r="D171" s="576">
        <v>76</v>
      </c>
      <c r="E171" s="523">
        <v>26</v>
      </c>
      <c r="F171" s="524" t="s">
        <v>4160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4911</v>
      </c>
      <c r="D172" s="576">
        <v>20</v>
      </c>
      <c r="E172" s="523">
        <v>8</v>
      </c>
      <c r="F172" s="524" t="s">
        <v>4161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4912</v>
      </c>
      <c r="D173" s="576">
        <v>110</v>
      </c>
      <c r="E173" s="523">
        <v>14</v>
      </c>
      <c r="F173" s="524" t="s">
        <v>4162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4913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4914</v>
      </c>
      <c r="D175" s="576">
        <v>53</v>
      </c>
      <c r="E175" s="523">
        <v>27</v>
      </c>
      <c r="F175" s="524" t="s">
        <v>4163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4915</v>
      </c>
      <c r="D176" s="576">
        <v>88</v>
      </c>
      <c r="E176" s="523">
        <v>13</v>
      </c>
      <c r="F176" s="524" t="s">
        <v>4164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4916</v>
      </c>
      <c r="D177" s="576">
        <v>25</v>
      </c>
      <c r="E177" s="523">
        <v>10</v>
      </c>
      <c r="F177" s="524" t="s">
        <v>4165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4917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4918</v>
      </c>
      <c r="D180" s="576">
        <v>68</v>
      </c>
      <c r="E180" s="523">
        <v>2</v>
      </c>
      <c r="F180" s="524" t="s">
        <v>4166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4919</v>
      </c>
      <c r="D181" s="576">
        <v>79</v>
      </c>
      <c r="E181" s="523">
        <v>7</v>
      </c>
      <c r="F181" s="524" t="s">
        <v>4167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4920</v>
      </c>
      <c r="D182" s="576">
        <v>54</v>
      </c>
      <c r="E182" s="523">
        <v>14</v>
      </c>
      <c r="F182" s="524" t="s">
        <v>4168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4921</v>
      </c>
      <c r="D183" s="576">
        <v>24</v>
      </c>
      <c r="E183" s="523">
        <v>5</v>
      </c>
      <c r="F183" s="524" t="s">
        <v>4169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4922</v>
      </c>
      <c r="D184" s="576">
        <v>97</v>
      </c>
      <c r="E184" s="523">
        <v>19</v>
      </c>
      <c r="F184" s="524" t="s">
        <v>4170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4923</v>
      </c>
      <c r="D185" s="576">
        <v>58</v>
      </c>
      <c r="E185" s="523">
        <v>21</v>
      </c>
      <c r="F185" s="524" t="s">
        <v>4171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4924</v>
      </c>
      <c r="D186" s="576">
        <v>133</v>
      </c>
      <c r="E186" s="523">
        <v>14</v>
      </c>
      <c r="F186" s="524" t="s">
        <v>4172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4940</v>
      </c>
      <c r="D188" s="600">
        <v>31</v>
      </c>
      <c r="E188" s="436">
        <v>333</v>
      </c>
      <c r="F188" s="546" t="s">
        <v>4188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4926</v>
      </c>
      <c r="D189" s="576">
        <v>18</v>
      </c>
      <c r="E189" s="430">
        <v>3</v>
      </c>
      <c r="F189" s="524" t="s">
        <v>4174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4927</v>
      </c>
      <c r="D190" s="576">
        <v>30</v>
      </c>
      <c r="E190" s="523">
        <v>5</v>
      </c>
      <c r="F190" s="524" t="s">
        <v>4175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4928</v>
      </c>
      <c r="D191" s="576">
        <v>65</v>
      </c>
      <c r="E191" s="523">
        <v>9</v>
      </c>
      <c r="F191" s="524" t="s">
        <v>4176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4929</v>
      </c>
      <c r="D192" s="576">
        <v>54</v>
      </c>
      <c r="E192" s="523">
        <v>9</v>
      </c>
      <c r="F192" s="524" t="s">
        <v>4177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4930</v>
      </c>
      <c r="D193" s="576">
        <v>15</v>
      </c>
      <c r="E193" s="523">
        <v>34</v>
      </c>
      <c r="F193" s="524" t="s">
        <v>4178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4931</v>
      </c>
      <c r="D194" s="576">
        <v>27</v>
      </c>
      <c r="E194" s="523">
        <v>48</v>
      </c>
      <c r="F194" s="524" t="s">
        <v>4179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4932</v>
      </c>
      <c r="D195" s="576">
        <v>20</v>
      </c>
      <c r="E195" s="523">
        <v>30</v>
      </c>
      <c r="F195" s="524" t="s">
        <v>4180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4933</v>
      </c>
      <c r="D196" s="576">
        <v>64</v>
      </c>
      <c r="E196" s="523">
        <v>13</v>
      </c>
      <c r="F196" s="524" t="s">
        <v>4181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4070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4934</v>
      </c>
      <c r="D198" s="576">
        <v>92</v>
      </c>
      <c r="E198" s="523">
        <v>6</v>
      </c>
      <c r="F198" s="524" t="s">
        <v>4182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4935</v>
      </c>
      <c r="D199" s="576">
        <v>38</v>
      </c>
      <c r="E199" s="523">
        <v>31</v>
      </c>
      <c r="F199" s="524" t="s">
        <v>4183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4936</v>
      </c>
      <c r="D200" s="576">
        <v>36</v>
      </c>
      <c r="E200" s="523">
        <v>22</v>
      </c>
      <c r="F200" s="524" t="s">
        <v>4184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4937</v>
      </c>
      <c r="D201" s="576">
        <v>66</v>
      </c>
      <c r="E201" s="523">
        <v>15</v>
      </c>
      <c r="F201" s="524" t="s">
        <v>4185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4938</v>
      </c>
      <c r="D202" s="576">
        <v>113</v>
      </c>
      <c r="E202" s="523">
        <v>3</v>
      </c>
      <c r="F202" s="524" t="s">
        <v>4186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4939</v>
      </c>
      <c r="D203" s="576">
        <v>27</v>
      </c>
      <c r="E203" s="523">
        <v>104</v>
      </c>
      <c r="F203" s="524" t="s">
        <v>4187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44511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4968</v>
      </c>
      <c r="D207" s="600">
        <v>39</v>
      </c>
      <c r="E207" s="436">
        <v>1057</v>
      </c>
      <c r="F207" s="546" t="s">
        <v>4217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4189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4941</v>
      </c>
      <c r="D209" s="576">
        <v>39</v>
      </c>
      <c r="E209" s="523">
        <v>143</v>
      </c>
      <c r="F209" s="524" t="s">
        <v>4190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4942</v>
      </c>
      <c r="D210" s="576">
        <v>4</v>
      </c>
      <c r="E210" s="523">
        <v>4</v>
      </c>
      <c r="F210" s="524" t="s">
        <v>4191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4943</v>
      </c>
      <c r="D211" s="576">
        <v>13</v>
      </c>
      <c r="E211" s="523">
        <v>1</v>
      </c>
      <c r="F211" s="524" t="s">
        <v>4192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4944</v>
      </c>
      <c r="D212" s="576">
        <v>62</v>
      </c>
      <c r="E212" s="523">
        <v>39</v>
      </c>
      <c r="F212" s="524" t="s">
        <v>4193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4945</v>
      </c>
      <c r="D213" s="576">
        <v>56</v>
      </c>
      <c r="E213" s="523">
        <v>9</v>
      </c>
      <c r="F213" s="524" t="s">
        <v>4194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4946</v>
      </c>
      <c r="D214" s="576">
        <v>54</v>
      </c>
      <c r="E214" s="523">
        <v>9</v>
      </c>
      <c r="F214" s="524" t="s">
        <v>4195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4947</v>
      </c>
      <c r="D215" s="576">
        <v>51</v>
      </c>
      <c r="E215" s="523">
        <v>11</v>
      </c>
      <c r="F215" s="524" t="s">
        <v>4196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4948</v>
      </c>
      <c r="D216" s="576">
        <v>52</v>
      </c>
      <c r="E216" s="523">
        <v>13</v>
      </c>
      <c r="F216" s="524" t="s">
        <v>4197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4949</v>
      </c>
      <c r="D217" s="576">
        <v>41</v>
      </c>
      <c r="E217" s="523">
        <v>24</v>
      </c>
      <c r="F217" s="524" t="s">
        <v>4198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4199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4950</v>
      </c>
      <c r="D219" s="576">
        <v>86</v>
      </c>
      <c r="E219" s="523">
        <v>4</v>
      </c>
      <c r="F219" s="524" t="s">
        <v>4200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4951</v>
      </c>
      <c r="D220" s="576">
        <v>14</v>
      </c>
      <c r="E220" s="523">
        <v>30</v>
      </c>
      <c r="F220" s="524" t="s">
        <v>4201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4952</v>
      </c>
      <c r="D221" s="576">
        <v>32</v>
      </c>
      <c r="E221" s="523">
        <v>122</v>
      </c>
      <c r="F221" s="524" t="s">
        <v>4202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4953</v>
      </c>
      <c r="D222" s="576">
        <v>52</v>
      </c>
      <c r="E222" s="523">
        <v>35</v>
      </c>
      <c r="F222" s="524" t="s">
        <v>4203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4954</v>
      </c>
      <c r="D223" s="576">
        <v>30</v>
      </c>
      <c r="E223" s="523">
        <v>34</v>
      </c>
      <c r="F223" s="524" t="s">
        <v>4204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4955</v>
      </c>
      <c r="D224" s="576">
        <v>39</v>
      </c>
      <c r="E224" s="523">
        <v>68</v>
      </c>
      <c r="F224" s="524" t="s">
        <v>4205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4956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4957</v>
      </c>
      <c r="D226" s="576">
        <v>23</v>
      </c>
      <c r="E226" s="523">
        <v>86</v>
      </c>
      <c r="F226" s="524" t="s">
        <v>4206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4958</v>
      </c>
      <c r="D227" s="576">
        <v>24</v>
      </c>
      <c r="E227" s="523">
        <v>6</v>
      </c>
      <c r="F227" s="524" t="s">
        <v>4207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4959</v>
      </c>
      <c r="D228" s="576">
        <v>54</v>
      </c>
      <c r="E228" s="523">
        <v>76</v>
      </c>
      <c r="F228" s="524" t="s">
        <v>4208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4960</v>
      </c>
      <c r="D229" s="576">
        <v>104</v>
      </c>
      <c r="E229" s="523">
        <v>3</v>
      </c>
      <c r="F229" s="524" t="s">
        <v>4209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4961</v>
      </c>
      <c r="D230" s="576">
        <v>9</v>
      </c>
      <c r="E230" s="523">
        <v>10</v>
      </c>
      <c r="F230" s="524" t="s">
        <v>4210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4962</v>
      </c>
      <c r="D231" s="576">
        <v>51</v>
      </c>
      <c r="E231" s="523">
        <v>46</v>
      </c>
      <c r="F231" s="524" t="s">
        <v>4211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4963</v>
      </c>
      <c r="D232" s="576">
        <v>56</v>
      </c>
      <c r="E232" s="523">
        <v>22</v>
      </c>
      <c r="F232" s="524" t="s">
        <v>4212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4964</v>
      </c>
      <c r="D233" s="576">
        <v>47</v>
      </c>
      <c r="E233" s="523">
        <v>15</v>
      </c>
      <c r="F233" s="524" t="s">
        <v>4213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4965</v>
      </c>
      <c r="D234" s="576">
        <v>19</v>
      </c>
      <c r="E234" s="523">
        <v>15</v>
      </c>
      <c r="F234" s="524" t="s">
        <v>4214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4966</v>
      </c>
      <c r="D235" s="576">
        <v>33</v>
      </c>
      <c r="E235" s="523">
        <v>5</v>
      </c>
      <c r="F235" s="524" t="s">
        <v>4215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4967</v>
      </c>
      <c r="D236" s="576">
        <v>31</v>
      </c>
      <c r="E236" s="523">
        <v>223</v>
      </c>
      <c r="F236" s="524" t="s">
        <v>4216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4978</v>
      </c>
      <c r="D240" s="600">
        <v>86</v>
      </c>
      <c r="E240" s="437">
        <v>68</v>
      </c>
      <c r="F240" s="546" t="s">
        <v>4232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4969</v>
      </c>
      <c r="D241" s="576">
        <v>201</v>
      </c>
      <c r="E241" s="430">
        <v>2</v>
      </c>
      <c r="F241" s="524" t="s">
        <v>4218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4219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4970</v>
      </c>
      <c r="D244" s="576">
        <v>30</v>
      </c>
      <c r="E244" s="523">
        <v>3</v>
      </c>
      <c r="F244" s="524" t="s">
        <v>4220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4221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4222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4223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4224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4971</v>
      </c>
      <c r="D251" s="576">
        <v>61</v>
      </c>
      <c r="E251" s="523">
        <v>19</v>
      </c>
      <c r="F251" s="524" t="s">
        <v>4225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4226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4972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4227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4973</v>
      </c>
      <c r="D255" s="576">
        <v>66</v>
      </c>
      <c r="E255" s="523">
        <v>8</v>
      </c>
      <c r="F255" s="524" t="s">
        <v>4228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4974</v>
      </c>
      <c r="D256" s="576">
        <v>92</v>
      </c>
      <c r="E256" s="523">
        <v>3</v>
      </c>
      <c r="F256" s="524" t="s">
        <v>4229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4975</v>
      </c>
      <c r="D259" s="576">
        <v>88</v>
      </c>
      <c r="E259" s="523">
        <v>7</v>
      </c>
      <c r="F259" s="524" t="s">
        <v>4230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4976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4977</v>
      </c>
      <c r="D261" s="571">
        <v>111</v>
      </c>
      <c r="E261" s="533">
        <v>3</v>
      </c>
      <c r="F261" s="527" t="s">
        <v>4231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44511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3261</v>
      </c>
      <c r="C23" s="2" t="s">
        <v>4042</v>
      </c>
      <c r="D23" s="2" t="s">
        <v>4797</v>
      </c>
      <c r="E23" s="2" t="s">
        <v>4798</v>
      </c>
      <c r="F23" s="2" t="s">
        <v>4799</v>
      </c>
      <c r="G23" s="462"/>
      <c r="H23" s="2" t="s">
        <v>3262</v>
      </c>
      <c r="I23" s="2" t="s">
        <v>4044</v>
      </c>
      <c r="J23" s="2" t="s">
        <v>4800</v>
      </c>
      <c r="K23" s="2" t="s">
        <v>4798</v>
      </c>
      <c r="L23" s="2" t="s">
        <v>4799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44511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4991</v>
      </c>
      <c r="D8" s="256">
        <v>30</v>
      </c>
      <c r="E8" s="436">
        <v>1012</v>
      </c>
      <c r="F8" s="546" t="s">
        <v>4245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4979</v>
      </c>
      <c r="D9" s="136">
        <v>38</v>
      </c>
      <c r="E9" s="430">
        <v>3</v>
      </c>
      <c r="F9" s="524" t="s">
        <v>4233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4980</v>
      </c>
      <c r="D10" s="136">
        <v>56</v>
      </c>
      <c r="E10" s="523">
        <v>24</v>
      </c>
      <c r="F10" s="524" t="s">
        <v>4234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4981</v>
      </c>
      <c r="D12" s="136">
        <v>22</v>
      </c>
      <c r="E12" s="523">
        <v>561</v>
      </c>
      <c r="F12" s="524" t="s">
        <v>4235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4982</v>
      </c>
      <c r="D13" s="136">
        <v>27</v>
      </c>
      <c r="E13" s="523">
        <v>30</v>
      </c>
      <c r="F13" s="524" t="s">
        <v>4236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4983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4984</v>
      </c>
      <c r="D15" s="136">
        <v>34</v>
      </c>
      <c r="E15" s="523">
        <v>140</v>
      </c>
      <c r="F15" s="524" t="s">
        <v>4237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4985</v>
      </c>
      <c r="D16" s="136">
        <v>39</v>
      </c>
      <c r="E16" s="523">
        <v>25</v>
      </c>
      <c r="F16" s="524" t="s">
        <v>4238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4986</v>
      </c>
      <c r="D17" s="136">
        <v>23</v>
      </c>
      <c r="E17" s="523">
        <v>10</v>
      </c>
      <c r="F17" s="524" t="s">
        <v>4239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3483</v>
      </c>
      <c r="B18" s="135">
        <v>96</v>
      </c>
      <c r="C18" s="499" t="s">
        <v>4987</v>
      </c>
      <c r="D18" s="136">
        <v>40</v>
      </c>
      <c r="E18" s="523">
        <v>102</v>
      </c>
      <c r="F18" s="524" t="s">
        <v>4240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4241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4988</v>
      </c>
      <c r="D20" s="136">
        <v>50</v>
      </c>
      <c r="E20" s="523">
        <v>34</v>
      </c>
      <c r="F20" s="524" t="s">
        <v>4242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4989</v>
      </c>
      <c r="D21" s="136">
        <v>38</v>
      </c>
      <c r="E21" s="523">
        <v>64</v>
      </c>
      <c r="F21" s="524" t="s">
        <v>4243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4990</v>
      </c>
      <c r="D22" s="136">
        <v>35</v>
      </c>
      <c r="E22" s="523">
        <v>12</v>
      </c>
      <c r="F22" s="524" t="s">
        <v>4244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5011</v>
      </c>
      <c r="D24" s="256">
        <v>35</v>
      </c>
      <c r="E24" s="436">
        <v>376</v>
      </c>
      <c r="F24" s="546" t="s">
        <v>4263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4992</v>
      </c>
      <c r="D25" s="136">
        <v>8</v>
      </c>
      <c r="E25" s="430">
        <v>5</v>
      </c>
      <c r="F25" s="524" t="s">
        <v>4246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4993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4994</v>
      </c>
      <c r="D28" s="136">
        <v>31</v>
      </c>
      <c r="E28" s="523">
        <v>7</v>
      </c>
      <c r="F28" s="524" t="s">
        <v>4247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4995</v>
      </c>
      <c r="D29" s="136">
        <v>121</v>
      </c>
      <c r="E29" s="523">
        <v>3</v>
      </c>
      <c r="F29" s="524" t="s">
        <v>4248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4996</v>
      </c>
      <c r="D30" s="136">
        <v>22</v>
      </c>
      <c r="E30" s="523">
        <v>64</v>
      </c>
      <c r="F30" s="524" t="s">
        <v>4249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4997</v>
      </c>
      <c r="D31" s="136">
        <v>63</v>
      </c>
      <c r="E31" s="523">
        <v>3</v>
      </c>
      <c r="F31" s="524" t="s">
        <v>4250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4998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4999</v>
      </c>
      <c r="D33" s="136">
        <v>24</v>
      </c>
      <c r="E33" s="523">
        <v>51</v>
      </c>
      <c r="F33" s="524" t="s">
        <v>4251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5000</v>
      </c>
      <c r="D34" s="136">
        <v>26</v>
      </c>
      <c r="E34" s="523">
        <v>21</v>
      </c>
      <c r="F34" s="524" t="s">
        <v>4252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5001</v>
      </c>
      <c r="D35" s="136">
        <v>85</v>
      </c>
      <c r="E35" s="523">
        <v>13</v>
      </c>
      <c r="F35" s="524" t="s">
        <v>4253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5002</v>
      </c>
      <c r="D36" s="136">
        <v>59</v>
      </c>
      <c r="E36" s="523">
        <v>41</v>
      </c>
      <c r="F36" s="524" t="s">
        <v>4254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5003</v>
      </c>
      <c r="D37" s="136">
        <v>49</v>
      </c>
      <c r="E37" s="523">
        <v>1</v>
      </c>
      <c r="F37" s="524" t="s">
        <v>4255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5004</v>
      </c>
      <c r="D38" s="136">
        <v>88</v>
      </c>
      <c r="E38" s="523">
        <v>10</v>
      </c>
      <c r="F38" s="524" t="s">
        <v>4256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5005</v>
      </c>
      <c r="D39" s="136">
        <v>69</v>
      </c>
      <c r="E39" s="523">
        <v>18</v>
      </c>
      <c r="F39" s="524" t="s">
        <v>4257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5006</v>
      </c>
      <c r="D40" s="136">
        <v>60</v>
      </c>
      <c r="E40" s="523">
        <v>13</v>
      </c>
      <c r="F40" s="524" t="s">
        <v>4258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5007</v>
      </c>
      <c r="D41" s="136">
        <v>54</v>
      </c>
      <c r="E41" s="523">
        <v>4</v>
      </c>
      <c r="F41" s="524" t="s">
        <v>4259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5008</v>
      </c>
      <c r="D42" s="136">
        <v>90</v>
      </c>
      <c r="E42" s="523">
        <v>6</v>
      </c>
      <c r="F42" s="524" t="s">
        <v>4260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5009</v>
      </c>
      <c r="D43" s="136">
        <v>28</v>
      </c>
      <c r="E43" s="523">
        <v>76</v>
      </c>
      <c r="F43" s="524" t="s">
        <v>4261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5010</v>
      </c>
      <c r="D44" s="136">
        <v>13</v>
      </c>
      <c r="E44" s="523">
        <v>3</v>
      </c>
      <c r="F44" s="524" t="s">
        <v>4262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44511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5030</v>
      </c>
      <c r="D49" s="256">
        <v>22</v>
      </c>
      <c r="E49" s="436">
        <v>387</v>
      </c>
      <c r="F49" s="546" t="s">
        <v>4282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5012</v>
      </c>
      <c r="D50" s="136">
        <v>8</v>
      </c>
      <c r="E50" s="430">
        <v>6</v>
      </c>
      <c r="F50" s="524" t="s">
        <v>4264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5013</v>
      </c>
      <c r="D51" s="136">
        <v>42</v>
      </c>
      <c r="E51" s="523">
        <v>2</v>
      </c>
      <c r="F51" s="524" t="s">
        <v>4265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5014</v>
      </c>
      <c r="D52" s="136">
        <v>15</v>
      </c>
      <c r="E52" s="523">
        <v>12</v>
      </c>
      <c r="F52" s="524" t="s">
        <v>4266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5015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5016</v>
      </c>
      <c r="D55" s="136">
        <v>16</v>
      </c>
      <c r="E55" s="523">
        <v>1</v>
      </c>
      <c r="F55" s="524" t="s">
        <v>4077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5017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4267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4078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5018</v>
      </c>
      <c r="D59" s="136">
        <v>10</v>
      </c>
      <c r="E59" s="523">
        <v>22</v>
      </c>
      <c r="F59" s="524" t="s">
        <v>4268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5019</v>
      </c>
      <c r="D60" s="136">
        <v>24</v>
      </c>
      <c r="E60" s="523">
        <v>6</v>
      </c>
      <c r="F60" s="524" t="s">
        <v>4269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5020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5021</v>
      </c>
      <c r="D62" s="136">
        <v>22</v>
      </c>
      <c r="E62" s="523">
        <v>217</v>
      </c>
      <c r="F62" s="524" t="s">
        <v>4270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4057</v>
      </c>
      <c r="D63" s="136">
        <v>20</v>
      </c>
      <c r="E63" s="523">
        <v>5</v>
      </c>
      <c r="F63" s="524" t="s">
        <v>4271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4272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5022</v>
      </c>
      <c r="D66" s="136">
        <v>11</v>
      </c>
      <c r="E66" s="523">
        <v>6</v>
      </c>
      <c r="F66" s="524" t="s">
        <v>4273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5023</v>
      </c>
      <c r="D67" s="136">
        <v>42</v>
      </c>
      <c r="E67" s="523">
        <v>7</v>
      </c>
      <c r="F67" s="524" t="s">
        <v>4274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5024</v>
      </c>
      <c r="D68" s="136">
        <v>5</v>
      </c>
      <c r="E68" s="523">
        <v>9</v>
      </c>
      <c r="F68" s="524" t="s">
        <v>4275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5025</v>
      </c>
      <c r="D69" s="136">
        <v>4</v>
      </c>
      <c r="E69" s="523">
        <v>3</v>
      </c>
      <c r="F69" s="524" t="s">
        <v>4276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4277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5026</v>
      </c>
      <c r="D72" s="136">
        <v>10</v>
      </c>
      <c r="E72" s="523">
        <v>3</v>
      </c>
      <c r="F72" s="524" t="s">
        <v>4278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5027</v>
      </c>
      <c r="D74" s="136">
        <v>21</v>
      </c>
      <c r="E74" s="523">
        <v>60</v>
      </c>
      <c r="F74" s="524" t="s">
        <v>4279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5028</v>
      </c>
      <c r="D75" s="136">
        <v>23</v>
      </c>
      <c r="E75" s="523">
        <v>9</v>
      </c>
      <c r="F75" s="524" t="s">
        <v>4280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5029</v>
      </c>
      <c r="D76" s="136">
        <v>9</v>
      </c>
      <c r="E76" s="523">
        <v>6</v>
      </c>
      <c r="F76" s="524" t="s">
        <v>4281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44511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5049</v>
      </c>
      <c r="D81" s="256">
        <v>25</v>
      </c>
      <c r="E81" s="436">
        <v>5018</v>
      </c>
      <c r="F81" s="546" t="s">
        <v>4301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5031</v>
      </c>
      <c r="D82" s="136">
        <v>31</v>
      </c>
      <c r="E82" s="430">
        <v>40</v>
      </c>
      <c r="F82" s="524" t="s">
        <v>4283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5032</v>
      </c>
      <c r="D83" s="136">
        <v>21</v>
      </c>
      <c r="E83" s="523">
        <v>102</v>
      </c>
      <c r="F83" s="524" t="s">
        <v>4284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5033</v>
      </c>
      <c r="D84" s="136">
        <v>18</v>
      </c>
      <c r="E84" s="523">
        <v>106</v>
      </c>
      <c r="F84" s="524" t="s">
        <v>4285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5034</v>
      </c>
      <c r="D85" s="136">
        <v>25</v>
      </c>
      <c r="E85" s="523">
        <v>63</v>
      </c>
      <c r="F85" s="524" t="s">
        <v>4286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5035</v>
      </c>
      <c r="D86" s="136">
        <v>23</v>
      </c>
      <c r="E86" s="523">
        <v>228</v>
      </c>
      <c r="F86" s="524" t="s">
        <v>4287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5036</v>
      </c>
      <c r="D87" s="136">
        <v>22</v>
      </c>
      <c r="E87" s="523">
        <v>115</v>
      </c>
      <c r="F87" s="524" t="s">
        <v>4288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5037</v>
      </c>
      <c r="D88" s="136">
        <v>15</v>
      </c>
      <c r="E88" s="523">
        <v>73</v>
      </c>
      <c r="F88" s="524" t="s">
        <v>4289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5038</v>
      </c>
      <c r="D89" s="136">
        <v>21</v>
      </c>
      <c r="E89" s="523">
        <v>204</v>
      </c>
      <c r="F89" s="524" t="s">
        <v>4290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5039</v>
      </c>
      <c r="D90" s="136">
        <v>20</v>
      </c>
      <c r="E90" s="523">
        <v>35</v>
      </c>
      <c r="F90" s="524" t="s">
        <v>4291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5040</v>
      </c>
      <c r="D91" s="136">
        <v>30</v>
      </c>
      <c r="E91" s="523">
        <v>2718</v>
      </c>
      <c r="F91" s="524" t="s">
        <v>4292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5041</v>
      </c>
      <c r="D92" s="136">
        <v>23</v>
      </c>
      <c r="E92" s="523">
        <v>174</v>
      </c>
      <c r="F92" s="524" t="s">
        <v>4293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5042</v>
      </c>
      <c r="D93" s="136">
        <v>47</v>
      </c>
      <c r="E93" s="523">
        <v>13</v>
      </c>
      <c r="F93" s="524" t="s">
        <v>4294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3658</v>
      </c>
      <c r="B94" s="135">
        <v>88</v>
      </c>
      <c r="C94" s="499" t="s">
        <v>5043</v>
      </c>
      <c r="D94" s="136">
        <v>15</v>
      </c>
      <c r="E94" s="523">
        <v>57</v>
      </c>
      <c r="F94" s="524" t="s">
        <v>4295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5044</v>
      </c>
      <c r="D95" s="136">
        <v>20</v>
      </c>
      <c r="E95" s="523">
        <v>96</v>
      </c>
      <c r="F95" s="524" t="s">
        <v>4296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5045</v>
      </c>
      <c r="D96" s="136">
        <v>26</v>
      </c>
      <c r="E96" s="523">
        <v>107</v>
      </c>
      <c r="F96" s="524" t="s">
        <v>4297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5046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5047</v>
      </c>
      <c r="D98" s="136">
        <v>17</v>
      </c>
      <c r="E98" s="523">
        <v>372</v>
      </c>
      <c r="F98" s="524" t="s">
        <v>4298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4261</v>
      </c>
      <c r="D99" s="136">
        <v>18</v>
      </c>
      <c r="E99" s="523">
        <v>19</v>
      </c>
      <c r="F99" s="524" t="s">
        <v>4299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5048</v>
      </c>
      <c r="D100" s="136">
        <v>14</v>
      </c>
      <c r="E100" s="523">
        <v>137</v>
      </c>
      <c r="F100" s="524" t="s">
        <v>4300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5059</v>
      </c>
      <c r="D102" s="256">
        <v>33</v>
      </c>
      <c r="E102" s="436">
        <v>565</v>
      </c>
      <c r="F102" s="546" t="s">
        <v>4310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5050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5051</v>
      </c>
      <c r="D104" s="136">
        <v>36</v>
      </c>
      <c r="E104" s="523">
        <v>29</v>
      </c>
      <c r="F104" s="524" t="s">
        <v>4302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5052</v>
      </c>
      <c r="D105" s="136">
        <v>16</v>
      </c>
      <c r="E105" s="523">
        <v>101</v>
      </c>
      <c r="F105" s="524" t="s">
        <v>4303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5053</v>
      </c>
      <c r="D106" s="136">
        <v>19</v>
      </c>
      <c r="E106" s="523">
        <v>18</v>
      </c>
      <c r="F106" s="524" t="s">
        <v>4304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5054</v>
      </c>
      <c r="D107" s="136">
        <v>39</v>
      </c>
      <c r="E107" s="523">
        <v>95</v>
      </c>
      <c r="F107" s="524" t="s">
        <v>4305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5055</v>
      </c>
      <c r="D108" s="136">
        <v>41</v>
      </c>
      <c r="E108" s="523">
        <v>170</v>
      </c>
      <c r="F108" s="524" t="s">
        <v>4306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5056</v>
      </c>
      <c r="D110" s="136">
        <v>36</v>
      </c>
      <c r="E110" s="523">
        <v>97</v>
      </c>
      <c r="F110" s="524" t="s">
        <v>4307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5057</v>
      </c>
      <c r="D111" s="136">
        <v>30</v>
      </c>
      <c r="E111" s="523">
        <v>31</v>
      </c>
      <c r="F111" s="524" t="s">
        <v>4308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5058</v>
      </c>
      <c r="D112" s="136">
        <v>14</v>
      </c>
      <c r="E112" s="523">
        <v>24</v>
      </c>
      <c r="F112" s="524" t="s">
        <v>4309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44511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5075</v>
      </c>
      <c r="D117" s="256">
        <v>29</v>
      </c>
      <c r="E117" s="436">
        <v>1211</v>
      </c>
      <c r="F117" s="546" t="s">
        <v>4325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5060</v>
      </c>
      <c r="D118" s="136">
        <v>31</v>
      </c>
      <c r="E118" s="430">
        <v>110</v>
      </c>
      <c r="F118" s="524" t="s">
        <v>4311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5061</v>
      </c>
      <c r="D119" s="136">
        <v>23</v>
      </c>
      <c r="E119" s="523">
        <v>178</v>
      </c>
      <c r="F119" s="524" t="s">
        <v>4312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5062</v>
      </c>
      <c r="D120" s="136">
        <v>26</v>
      </c>
      <c r="E120" s="523">
        <v>18</v>
      </c>
      <c r="F120" s="524" t="s">
        <v>4313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5063</v>
      </c>
      <c r="D121" s="136">
        <v>30</v>
      </c>
      <c r="E121" s="523">
        <v>3</v>
      </c>
      <c r="F121" s="524" t="s">
        <v>4314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5064</v>
      </c>
      <c r="D122" s="136">
        <v>30</v>
      </c>
      <c r="E122" s="523">
        <v>209</v>
      </c>
      <c r="F122" s="524" t="s">
        <v>4315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5065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5066</v>
      </c>
      <c r="D124" s="136">
        <v>42</v>
      </c>
      <c r="E124" s="523">
        <v>37</v>
      </c>
      <c r="F124" s="524" t="s">
        <v>4316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5067</v>
      </c>
      <c r="D125" s="136">
        <v>30</v>
      </c>
      <c r="E125" s="523">
        <v>423</v>
      </c>
      <c r="F125" s="524" t="s">
        <v>4317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5068</v>
      </c>
      <c r="D126" s="136">
        <v>19</v>
      </c>
      <c r="E126" s="523">
        <v>17</v>
      </c>
      <c r="F126" s="524" t="s">
        <v>4318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5069</v>
      </c>
      <c r="D127" s="136">
        <v>19</v>
      </c>
      <c r="E127" s="523">
        <v>20</v>
      </c>
      <c r="F127" s="524" t="s">
        <v>4319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5070</v>
      </c>
      <c r="D128" s="136">
        <v>17</v>
      </c>
      <c r="E128" s="523">
        <v>43</v>
      </c>
      <c r="F128" s="524" t="s">
        <v>4320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5071</v>
      </c>
      <c r="D129" s="136">
        <v>39</v>
      </c>
      <c r="E129" s="523">
        <v>23</v>
      </c>
      <c r="F129" s="524" t="s">
        <v>4321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5072</v>
      </c>
      <c r="D130" s="136">
        <v>35</v>
      </c>
      <c r="E130" s="523">
        <v>101</v>
      </c>
      <c r="F130" s="524" t="s">
        <v>4322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5073</v>
      </c>
      <c r="D131" s="136">
        <v>23</v>
      </c>
      <c r="E131" s="523">
        <v>15</v>
      </c>
      <c r="F131" s="524" t="s">
        <v>4323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5074</v>
      </c>
      <c r="D132" s="136">
        <v>9</v>
      </c>
      <c r="E132" s="523">
        <v>14</v>
      </c>
      <c r="F132" s="524" t="s">
        <v>4324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44511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5098</v>
      </c>
      <c r="D137" s="256">
        <v>30</v>
      </c>
      <c r="E137" s="436">
        <v>625</v>
      </c>
      <c r="F137" s="546" t="s">
        <v>4349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5076</v>
      </c>
      <c r="D138" s="136">
        <v>17</v>
      </c>
      <c r="E138" s="430">
        <v>3</v>
      </c>
      <c r="F138" s="524" t="s">
        <v>4326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5077</v>
      </c>
      <c r="D139" s="136">
        <v>19</v>
      </c>
      <c r="E139" s="523">
        <v>2</v>
      </c>
      <c r="F139" s="524" t="s">
        <v>4134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5078</v>
      </c>
      <c r="D140" s="136">
        <v>36</v>
      </c>
      <c r="E140" s="523">
        <v>15</v>
      </c>
      <c r="F140" s="524" t="s">
        <v>4327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5079</v>
      </c>
      <c r="D141" s="136">
        <v>9</v>
      </c>
      <c r="E141" s="523">
        <v>12</v>
      </c>
      <c r="F141" s="524" t="s">
        <v>4328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5080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5081</v>
      </c>
      <c r="D143" s="136">
        <v>44</v>
      </c>
      <c r="E143" s="523">
        <v>4</v>
      </c>
      <c r="F143" s="524" t="s">
        <v>4329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5082</v>
      </c>
      <c r="D144" s="136">
        <v>52</v>
      </c>
      <c r="E144" s="523">
        <v>5</v>
      </c>
      <c r="F144" s="524" t="s">
        <v>4330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5083</v>
      </c>
      <c r="D145" s="136">
        <v>23</v>
      </c>
      <c r="E145" s="523">
        <v>10</v>
      </c>
      <c r="F145" s="524" t="s">
        <v>4331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5084</v>
      </c>
      <c r="D146" s="136">
        <v>22</v>
      </c>
      <c r="E146" s="523">
        <v>19</v>
      </c>
      <c r="F146" s="524" t="s">
        <v>4332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5085</v>
      </c>
      <c r="D147" s="136">
        <v>44</v>
      </c>
      <c r="E147" s="523">
        <v>21</v>
      </c>
      <c r="F147" s="524" t="s">
        <v>4333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5086</v>
      </c>
      <c r="D148" s="136">
        <v>27</v>
      </c>
      <c r="E148" s="523">
        <v>9</v>
      </c>
      <c r="F148" s="524" t="s">
        <v>4334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4892</v>
      </c>
      <c r="D149" s="136">
        <v>3</v>
      </c>
      <c r="E149" s="523">
        <v>4</v>
      </c>
      <c r="F149" s="524" t="s">
        <v>4335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5087</v>
      </c>
      <c r="D150" s="136">
        <v>83</v>
      </c>
      <c r="E150" s="523">
        <v>7</v>
      </c>
      <c r="F150" s="524" t="s">
        <v>4336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4337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5088</v>
      </c>
      <c r="D152" s="136">
        <v>12</v>
      </c>
      <c r="E152" s="523">
        <v>14</v>
      </c>
      <c r="F152" s="524" t="s">
        <v>4338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5089</v>
      </c>
      <c r="D153" s="136">
        <v>36</v>
      </c>
      <c r="E153" s="523">
        <v>67</v>
      </c>
      <c r="F153" s="524" t="s">
        <v>4339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5090</v>
      </c>
      <c r="D154" s="136">
        <v>174</v>
      </c>
      <c r="E154" s="523">
        <v>10</v>
      </c>
      <c r="F154" s="524" t="s">
        <v>4340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5091</v>
      </c>
      <c r="D155" s="136">
        <v>10</v>
      </c>
      <c r="E155" s="523">
        <v>5</v>
      </c>
      <c r="F155" s="524" t="s">
        <v>4341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4342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5092</v>
      </c>
      <c r="D157" s="136">
        <v>27</v>
      </c>
      <c r="E157" s="523">
        <v>2</v>
      </c>
      <c r="F157" s="524" t="s">
        <v>4343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5093</v>
      </c>
      <c r="D158" s="136">
        <v>26</v>
      </c>
      <c r="E158" s="523">
        <v>328</v>
      </c>
      <c r="F158" s="524" t="s">
        <v>4344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5094</v>
      </c>
      <c r="D159" s="136">
        <v>16</v>
      </c>
      <c r="E159" s="523">
        <v>59</v>
      </c>
      <c r="F159" s="524" t="s">
        <v>4345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5095</v>
      </c>
      <c r="D160" s="136">
        <v>14</v>
      </c>
      <c r="E160" s="523">
        <v>6</v>
      </c>
      <c r="F160" s="524" t="s">
        <v>4346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5096</v>
      </c>
      <c r="D161" s="136">
        <v>48</v>
      </c>
      <c r="E161" s="523">
        <v>5</v>
      </c>
      <c r="F161" s="524" t="s">
        <v>4347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5097</v>
      </c>
      <c r="D162" s="136">
        <v>38</v>
      </c>
      <c r="E162" s="523">
        <v>13</v>
      </c>
      <c r="F162" s="524" t="s">
        <v>4348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5121</v>
      </c>
      <c r="D166" s="256">
        <v>55</v>
      </c>
      <c r="E166" s="436">
        <v>752</v>
      </c>
      <c r="F166" s="546" t="s">
        <v>4370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5099</v>
      </c>
      <c r="D167" s="136">
        <v>38</v>
      </c>
      <c r="E167" s="430">
        <v>40</v>
      </c>
      <c r="F167" s="524" t="s">
        <v>4350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5100</v>
      </c>
      <c r="D168" s="136">
        <v>80</v>
      </c>
      <c r="E168" s="523">
        <v>14</v>
      </c>
      <c r="F168" s="524" t="s">
        <v>4351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5101</v>
      </c>
      <c r="D169" s="136">
        <v>76</v>
      </c>
      <c r="E169" s="523">
        <v>92</v>
      </c>
      <c r="F169" s="524" t="s">
        <v>4352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5102</v>
      </c>
      <c r="D170" s="136">
        <v>20</v>
      </c>
      <c r="E170" s="523">
        <v>43</v>
      </c>
      <c r="F170" s="524" t="s">
        <v>4353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5103</v>
      </c>
      <c r="D171" s="136">
        <v>37</v>
      </c>
      <c r="E171" s="523">
        <v>60</v>
      </c>
      <c r="F171" s="524" t="s">
        <v>4354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5104</v>
      </c>
      <c r="D172" s="136">
        <v>56</v>
      </c>
      <c r="E172" s="523">
        <v>58</v>
      </c>
      <c r="F172" s="524" t="s">
        <v>4355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5105</v>
      </c>
      <c r="D173" s="136">
        <v>55</v>
      </c>
      <c r="E173" s="523">
        <v>72</v>
      </c>
      <c r="F173" s="524" t="s">
        <v>4356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5106</v>
      </c>
      <c r="D174" s="136">
        <v>23</v>
      </c>
      <c r="E174" s="523">
        <v>20</v>
      </c>
      <c r="F174" s="524" t="s">
        <v>4357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5107</v>
      </c>
      <c r="D175" s="136">
        <v>61</v>
      </c>
      <c r="E175" s="523">
        <v>33</v>
      </c>
      <c r="F175" s="524" t="s">
        <v>4358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5108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5109</v>
      </c>
      <c r="D177" s="136">
        <v>58</v>
      </c>
      <c r="E177" s="523">
        <v>82</v>
      </c>
      <c r="F177" s="524" t="s">
        <v>4359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5110</v>
      </c>
      <c r="D178" s="136">
        <v>88</v>
      </c>
      <c r="E178" s="523">
        <v>21</v>
      </c>
      <c r="F178" s="524" t="s">
        <v>4360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5111</v>
      </c>
      <c r="D179" s="136">
        <v>37</v>
      </c>
      <c r="E179" s="523">
        <v>17</v>
      </c>
      <c r="F179" s="524" t="s">
        <v>4361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5112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5113</v>
      </c>
      <c r="D181" s="136">
        <v>48</v>
      </c>
      <c r="E181" s="523">
        <v>9</v>
      </c>
      <c r="F181" s="524" t="s">
        <v>4362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5114</v>
      </c>
      <c r="D182" s="136">
        <v>62</v>
      </c>
      <c r="E182" s="523">
        <v>11</v>
      </c>
      <c r="F182" s="524" t="s">
        <v>4363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5115</v>
      </c>
      <c r="D183" s="136">
        <v>59</v>
      </c>
      <c r="E183" s="523">
        <v>11</v>
      </c>
      <c r="F183" s="524" t="s">
        <v>4364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5116</v>
      </c>
      <c r="D184" s="136">
        <v>59</v>
      </c>
      <c r="E184" s="523">
        <v>32</v>
      </c>
      <c r="F184" s="524" t="s">
        <v>4365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5117</v>
      </c>
      <c r="D185" s="136">
        <v>17</v>
      </c>
      <c r="E185" s="523">
        <v>12</v>
      </c>
      <c r="F185" s="524" t="s">
        <v>4366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5118</v>
      </c>
      <c r="D186" s="136">
        <v>65</v>
      </c>
      <c r="E186" s="523">
        <v>31</v>
      </c>
      <c r="F186" s="524" t="s">
        <v>4367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5119</v>
      </c>
      <c r="D187" s="136">
        <v>44</v>
      </c>
      <c r="E187" s="523">
        <v>54</v>
      </c>
      <c r="F187" s="524" t="s">
        <v>4368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5120</v>
      </c>
      <c r="D188" s="136">
        <v>72</v>
      </c>
      <c r="E188" s="523">
        <v>30</v>
      </c>
      <c r="F188" s="524" t="s">
        <v>4369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5137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5122</v>
      </c>
      <c r="D191" s="136">
        <v>8</v>
      </c>
      <c r="E191" s="430">
        <v>11</v>
      </c>
      <c r="F191" s="524" t="s">
        <v>4371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5123</v>
      </c>
      <c r="D192" s="136">
        <v>19</v>
      </c>
      <c r="E192" s="523">
        <v>12</v>
      </c>
      <c r="F192" s="524" t="s">
        <v>4372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5124</v>
      </c>
      <c r="D193" s="136">
        <v>46</v>
      </c>
      <c r="E193" s="523">
        <v>21</v>
      </c>
      <c r="F193" s="524" t="s">
        <v>4373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5125</v>
      </c>
      <c r="D194" s="136">
        <v>29</v>
      </c>
      <c r="E194" s="523">
        <v>20</v>
      </c>
      <c r="F194" s="524" t="s">
        <v>4374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5126</v>
      </c>
      <c r="D195" s="136">
        <v>17</v>
      </c>
      <c r="E195" s="523">
        <v>113</v>
      </c>
      <c r="F195" s="524" t="s">
        <v>4375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5127</v>
      </c>
      <c r="D196" s="136">
        <v>22</v>
      </c>
      <c r="E196" s="523">
        <v>145</v>
      </c>
      <c r="F196" s="524" t="s">
        <v>4376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5128</v>
      </c>
      <c r="D197" s="136">
        <v>27</v>
      </c>
      <c r="E197" s="523">
        <v>84</v>
      </c>
      <c r="F197" s="524" t="s">
        <v>4377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5129</v>
      </c>
      <c r="D198" s="136">
        <v>43</v>
      </c>
      <c r="E198" s="523">
        <v>34</v>
      </c>
      <c r="F198" s="524" t="s">
        <v>4378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5130</v>
      </c>
      <c r="D199" s="136">
        <v>16</v>
      </c>
      <c r="E199" s="523">
        <v>6</v>
      </c>
      <c r="F199" s="524" t="s">
        <v>4379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5131</v>
      </c>
      <c r="D200" s="136">
        <v>53</v>
      </c>
      <c r="E200" s="523">
        <v>17</v>
      </c>
      <c r="F200" s="524" t="s">
        <v>4380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5132</v>
      </c>
      <c r="D201" s="136">
        <v>28</v>
      </c>
      <c r="E201" s="523">
        <v>72</v>
      </c>
      <c r="F201" s="524" t="s">
        <v>4381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5133</v>
      </c>
      <c r="D202" s="136">
        <v>24</v>
      </c>
      <c r="E202" s="523">
        <v>56</v>
      </c>
      <c r="F202" s="524" t="s">
        <v>4382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5134</v>
      </c>
      <c r="D203" s="136">
        <v>45</v>
      </c>
      <c r="E203" s="523">
        <v>30</v>
      </c>
      <c r="F203" s="524" t="s">
        <v>4383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5135</v>
      </c>
      <c r="D204" s="136">
        <v>30</v>
      </c>
      <c r="E204" s="523">
        <v>6</v>
      </c>
      <c r="F204" s="524" t="s">
        <v>4384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5136</v>
      </c>
      <c r="D205" s="136">
        <v>19</v>
      </c>
      <c r="E205" s="523">
        <v>238</v>
      </c>
      <c r="F205" s="524" t="s">
        <v>4385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44511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5167</v>
      </c>
      <c r="D209" s="256">
        <v>26</v>
      </c>
      <c r="E209" s="436">
        <v>2613</v>
      </c>
      <c r="F209" s="546" t="s">
        <v>4415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5138</v>
      </c>
      <c r="D210" s="136">
        <v>3</v>
      </c>
      <c r="E210" s="430">
        <v>6</v>
      </c>
      <c r="F210" s="524" t="s">
        <v>4386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5139</v>
      </c>
      <c r="D211" s="136">
        <v>24</v>
      </c>
      <c r="E211" s="523">
        <v>318</v>
      </c>
      <c r="F211" s="524" t="s">
        <v>4387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5140</v>
      </c>
      <c r="D212" s="136">
        <v>3</v>
      </c>
      <c r="E212" s="523">
        <v>11</v>
      </c>
      <c r="F212" s="524" t="s">
        <v>4388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5141</v>
      </c>
      <c r="D213" s="136">
        <v>79</v>
      </c>
      <c r="E213" s="523">
        <v>3</v>
      </c>
      <c r="F213" s="524" t="s">
        <v>4389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5142</v>
      </c>
      <c r="D214" s="136">
        <v>30</v>
      </c>
      <c r="E214" s="523">
        <v>90</v>
      </c>
      <c r="F214" s="524" t="s">
        <v>4390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5143</v>
      </c>
      <c r="D215" s="136">
        <v>62</v>
      </c>
      <c r="E215" s="523">
        <v>23</v>
      </c>
      <c r="F215" s="524" t="s">
        <v>4391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5144</v>
      </c>
      <c r="D216" s="136">
        <v>27</v>
      </c>
      <c r="E216" s="523">
        <v>26</v>
      </c>
      <c r="F216" s="524" t="s">
        <v>4392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5145</v>
      </c>
      <c r="D217" s="136">
        <v>30</v>
      </c>
      <c r="E217" s="523">
        <v>42</v>
      </c>
      <c r="F217" s="524" t="s">
        <v>4393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5146</v>
      </c>
      <c r="D218" s="136">
        <v>31</v>
      </c>
      <c r="E218" s="523">
        <v>32</v>
      </c>
      <c r="F218" s="524" t="s">
        <v>4394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5147</v>
      </c>
      <c r="D219" s="136">
        <v>27</v>
      </c>
      <c r="E219" s="523">
        <v>62</v>
      </c>
      <c r="F219" s="524" t="s">
        <v>4395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5148</v>
      </c>
      <c r="D220" s="136">
        <v>4</v>
      </c>
      <c r="E220" s="523">
        <v>2</v>
      </c>
      <c r="F220" s="524" t="s">
        <v>4396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5149</v>
      </c>
      <c r="D221" s="136">
        <v>43</v>
      </c>
      <c r="E221" s="523">
        <v>10</v>
      </c>
      <c r="F221" s="524" t="s">
        <v>4397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5150</v>
      </c>
      <c r="D222" s="136">
        <v>26</v>
      </c>
      <c r="E222" s="523">
        <v>60</v>
      </c>
      <c r="F222" s="524" t="s">
        <v>4398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5151</v>
      </c>
      <c r="D223" s="136">
        <v>26</v>
      </c>
      <c r="E223" s="523">
        <v>289</v>
      </c>
      <c r="F223" s="524" t="s">
        <v>4399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5152</v>
      </c>
      <c r="D224" s="136">
        <v>38</v>
      </c>
      <c r="E224" s="523">
        <v>91</v>
      </c>
      <c r="F224" s="524" t="s">
        <v>4400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5153</v>
      </c>
      <c r="D225" s="136">
        <v>33</v>
      </c>
      <c r="E225" s="523">
        <v>95</v>
      </c>
      <c r="F225" s="524" t="s">
        <v>4401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5154</v>
      </c>
      <c r="D226" s="136">
        <v>22</v>
      </c>
      <c r="E226" s="523">
        <v>153</v>
      </c>
      <c r="F226" s="524" t="s">
        <v>4402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5155</v>
      </c>
      <c r="D227" s="136">
        <v>35</v>
      </c>
      <c r="E227" s="523">
        <v>5</v>
      </c>
      <c r="F227" s="524" t="s">
        <v>4403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5156</v>
      </c>
      <c r="D228" s="136">
        <v>15</v>
      </c>
      <c r="E228" s="523">
        <v>213</v>
      </c>
      <c r="F228" s="524" t="s">
        <v>4404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5157</v>
      </c>
      <c r="D229" s="136">
        <v>17</v>
      </c>
      <c r="E229" s="523">
        <v>13</v>
      </c>
      <c r="F229" s="524" t="s">
        <v>4405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5158</v>
      </c>
      <c r="D230" s="136">
        <v>38</v>
      </c>
      <c r="E230" s="523">
        <v>212</v>
      </c>
      <c r="F230" s="524" t="s">
        <v>4406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5159</v>
      </c>
      <c r="D231" s="136">
        <v>63</v>
      </c>
      <c r="E231" s="523">
        <v>6</v>
      </c>
      <c r="F231" s="524" t="s">
        <v>4407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5160</v>
      </c>
      <c r="D232" s="136">
        <v>9</v>
      </c>
      <c r="E232" s="523">
        <v>19</v>
      </c>
      <c r="F232" s="524" t="s">
        <v>4408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5161</v>
      </c>
      <c r="D233" s="136">
        <v>33</v>
      </c>
      <c r="E233" s="523">
        <v>142</v>
      </c>
      <c r="F233" s="524" t="s">
        <v>4409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5162</v>
      </c>
      <c r="D234" s="136">
        <v>30</v>
      </c>
      <c r="E234" s="523">
        <v>59</v>
      </c>
      <c r="F234" s="524" t="s">
        <v>4410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5163</v>
      </c>
      <c r="D235" s="136">
        <v>28</v>
      </c>
      <c r="E235" s="523">
        <v>57</v>
      </c>
      <c r="F235" s="524" t="s">
        <v>4411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5164</v>
      </c>
      <c r="D236" s="136">
        <v>13</v>
      </c>
      <c r="E236" s="523">
        <v>36</v>
      </c>
      <c r="F236" s="524" t="s">
        <v>4412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5165</v>
      </c>
      <c r="D237" s="136">
        <v>30</v>
      </c>
      <c r="E237" s="523">
        <v>17</v>
      </c>
      <c r="F237" s="524" t="s">
        <v>4413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5166</v>
      </c>
      <c r="D238" s="132">
        <v>20</v>
      </c>
      <c r="E238" s="533">
        <v>521</v>
      </c>
      <c r="F238" s="527" t="s">
        <v>4414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44511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8"/>
  <sheetViews>
    <sheetView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44511</v>
      </c>
      <c r="B2" s="608">
        <v>2021</v>
      </c>
      <c r="C2" s="608"/>
      <c r="D2" s="60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8" t="s">
        <v>262</v>
      </c>
      <c r="C3" s="608" t="s">
        <v>263</v>
      </c>
      <c r="D3" s="60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13">
        <v>1954</v>
      </c>
      <c r="C4" s="614" t="s">
        <v>5180</v>
      </c>
      <c r="D4" s="614">
        <v>25</v>
      </c>
      <c r="E4" s="437">
        <v>1818</v>
      </c>
      <c r="F4" s="546" t="s">
        <v>4429</v>
      </c>
      <c r="G4" s="547">
        <v>41</v>
      </c>
      <c r="H4" s="255">
        <v>1857</v>
      </c>
      <c r="I4" s="35" t="s">
        <v>3672</v>
      </c>
      <c r="J4" s="256">
        <v>36</v>
      </c>
      <c r="K4" s="437">
        <v>1898</v>
      </c>
      <c r="L4" s="437" t="s">
        <v>2895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9">
        <v>5</v>
      </c>
      <c r="C5" s="610" t="s">
        <v>5168</v>
      </c>
      <c r="D5" s="610">
        <v>27</v>
      </c>
      <c r="E5" s="501">
        <v>6</v>
      </c>
      <c r="F5" s="524" t="s">
        <v>4416</v>
      </c>
      <c r="G5" s="525">
        <v>49</v>
      </c>
      <c r="H5" s="135">
        <v>9</v>
      </c>
      <c r="I5" s="499" t="s">
        <v>3659</v>
      </c>
      <c r="J5" s="136">
        <v>67</v>
      </c>
      <c r="K5" s="501">
        <v>9</v>
      </c>
      <c r="L5" s="431" t="s">
        <v>2884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10">
        <v>43</v>
      </c>
      <c r="C6" s="610" t="s">
        <v>5169</v>
      </c>
      <c r="D6" s="610">
        <v>45</v>
      </c>
      <c r="E6" s="524">
        <v>35</v>
      </c>
      <c r="F6" s="524" t="s">
        <v>4417</v>
      </c>
      <c r="G6" s="525">
        <v>48</v>
      </c>
      <c r="H6" s="135">
        <v>47</v>
      </c>
      <c r="I6" s="499" t="s">
        <v>3660</v>
      </c>
      <c r="J6" s="136">
        <v>43</v>
      </c>
      <c r="K6" s="501">
        <v>44</v>
      </c>
      <c r="L6" s="431" t="s">
        <v>2885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10">
        <v>2</v>
      </c>
      <c r="C7" s="610" t="s">
        <v>4258</v>
      </c>
      <c r="D7" s="61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10">
        <v>1158</v>
      </c>
      <c r="C8" s="610" t="s">
        <v>5170</v>
      </c>
      <c r="D8" s="610">
        <v>20</v>
      </c>
      <c r="E8" s="524">
        <v>1018</v>
      </c>
      <c r="F8" s="524" t="s">
        <v>4418</v>
      </c>
      <c r="G8" s="525">
        <v>32</v>
      </c>
      <c r="H8" s="135">
        <v>1072</v>
      </c>
      <c r="I8" s="499" t="s">
        <v>3661</v>
      </c>
      <c r="J8" s="136">
        <v>29</v>
      </c>
      <c r="K8" s="501">
        <v>1120</v>
      </c>
      <c r="L8" s="431" t="s">
        <v>2886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10">
        <v>66</v>
      </c>
      <c r="C9" s="610" t="s">
        <v>5171</v>
      </c>
      <c r="D9" s="610">
        <v>22</v>
      </c>
      <c r="E9" s="524">
        <v>51</v>
      </c>
      <c r="F9" s="524" t="s">
        <v>4419</v>
      </c>
      <c r="G9" s="525">
        <v>43</v>
      </c>
      <c r="H9" s="135">
        <v>44</v>
      </c>
      <c r="I9" s="499" t="s">
        <v>3662</v>
      </c>
      <c r="J9" s="136">
        <v>38</v>
      </c>
      <c r="K9" s="501">
        <v>47</v>
      </c>
      <c r="L9" s="431" t="s">
        <v>2887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10">
        <v>3</v>
      </c>
      <c r="C10" s="610" t="s">
        <v>5172</v>
      </c>
      <c r="D10" s="610">
        <v>131</v>
      </c>
      <c r="E10" s="524">
        <v>8</v>
      </c>
      <c r="F10" s="524" t="s">
        <v>4420</v>
      </c>
      <c r="G10" s="525">
        <v>77</v>
      </c>
      <c r="H10" s="135">
        <v>5</v>
      </c>
      <c r="I10" s="499" t="s">
        <v>3663</v>
      </c>
      <c r="J10" s="136">
        <v>34</v>
      </c>
      <c r="K10" s="501">
        <v>4</v>
      </c>
      <c r="L10" s="431" t="s">
        <v>2695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10">
        <v>252</v>
      </c>
      <c r="C11" s="610" t="s">
        <v>5173</v>
      </c>
      <c r="D11" s="610">
        <v>27</v>
      </c>
      <c r="E11" s="524">
        <v>253</v>
      </c>
      <c r="F11" s="524" t="s">
        <v>4421</v>
      </c>
      <c r="G11" s="525">
        <v>42</v>
      </c>
      <c r="H11" s="135">
        <v>219</v>
      </c>
      <c r="I11" s="499" t="s">
        <v>3664</v>
      </c>
      <c r="J11" s="136">
        <v>31</v>
      </c>
      <c r="K11" s="501">
        <v>225</v>
      </c>
      <c r="L11" s="431" t="s">
        <v>2888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10">
        <v>51</v>
      </c>
      <c r="C12" s="610" t="s">
        <v>5174</v>
      </c>
      <c r="D12" s="610">
        <v>41</v>
      </c>
      <c r="E12" s="524">
        <v>44</v>
      </c>
      <c r="F12" s="524" t="s">
        <v>4422</v>
      </c>
      <c r="G12" s="525">
        <v>90</v>
      </c>
      <c r="H12" s="135">
        <v>36</v>
      </c>
      <c r="I12" s="499" t="s">
        <v>3665</v>
      </c>
      <c r="J12" s="136">
        <v>54</v>
      </c>
      <c r="K12" s="501">
        <v>41</v>
      </c>
      <c r="L12" s="431" t="s">
        <v>2889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10">
        <v>5</v>
      </c>
      <c r="C13" s="610" t="s">
        <v>5175</v>
      </c>
      <c r="D13" s="610">
        <v>24</v>
      </c>
      <c r="E13" s="524">
        <v>12</v>
      </c>
      <c r="F13" s="524" t="s">
        <v>4423</v>
      </c>
      <c r="G13" s="525">
        <v>124</v>
      </c>
      <c r="H13" s="135">
        <v>110</v>
      </c>
      <c r="I13" s="499" t="s">
        <v>3666</v>
      </c>
      <c r="J13" s="136">
        <v>46</v>
      </c>
      <c r="K13" s="501">
        <v>165</v>
      </c>
      <c r="L13" s="431" t="s">
        <v>2890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3864</v>
      </c>
      <c r="B14" s="610">
        <v>158</v>
      </c>
      <c r="C14" s="610" t="s">
        <v>5176</v>
      </c>
      <c r="D14" s="610">
        <v>34</v>
      </c>
      <c r="E14" s="524">
        <v>177</v>
      </c>
      <c r="F14" s="524" t="s">
        <v>4424</v>
      </c>
      <c r="G14" s="525">
        <v>50</v>
      </c>
      <c r="H14" s="135">
        <v>55</v>
      </c>
      <c r="I14" s="499" t="s">
        <v>3667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10">
        <v>1</v>
      </c>
      <c r="C15" s="610" t="s">
        <v>2796</v>
      </c>
      <c r="D15" s="610">
        <v>4</v>
      </c>
      <c r="E15" s="524">
        <v>7</v>
      </c>
      <c r="F15" s="524" t="s">
        <v>4425</v>
      </c>
      <c r="G15" s="525">
        <v>29</v>
      </c>
      <c r="H15" s="135">
        <v>24</v>
      </c>
      <c r="I15" s="499" t="s">
        <v>3668</v>
      </c>
      <c r="J15" s="136">
        <v>89</v>
      </c>
      <c r="K15" s="501">
        <v>25</v>
      </c>
      <c r="L15" s="431" t="s">
        <v>2891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10">
        <v>85</v>
      </c>
      <c r="C16" s="610" t="s">
        <v>5177</v>
      </c>
      <c r="D16" s="610">
        <v>42</v>
      </c>
      <c r="E16" s="524">
        <v>70</v>
      </c>
      <c r="F16" s="524" t="s">
        <v>4426</v>
      </c>
      <c r="G16" s="525">
        <v>50</v>
      </c>
      <c r="H16" s="135">
        <v>91</v>
      </c>
      <c r="I16" s="499" t="s">
        <v>3669</v>
      </c>
      <c r="J16" s="136">
        <v>39</v>
      </c>
      <c r="K16" s="501">
        <v>75</v>
      </c>
      <c r="L16" s="431" t="s">
        <v>2892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10">
        <v>92</v>
      </c>
      <c r="C17" s="610" t="s">
        <v>5178</v>
      </c>
      <c r="D17" s="610">
        <v>32</v>
      </c>
      <c r="E17" s="524">
        <v>108</v>
      </c>
      <c r="F17" s="524" t="s">
        <v>4427</v>
      </c>
      <c r="G17" s="525">
        <v>61</v>
      </c>
      <c r="H17" s="135">
        <v>120</v>
      </c>
      <c r="I17" s="499" t="s">
        <v>3670</v>
      </c>
      <c r="J17" s="136">
        <v>63</v>
      </c>
      <c r="K17" s="501">
        <v>113</v>
      </c>
      <c r="L17" s="431" t="s">
        <v>2893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10">
        <v>33</v>
      </c>
      <c r="C18" s="610" t="s">
        <v>5179</v>
      </c>
      <c r="D18" s="610">
        <v>27</v>
      </c>
      <c r="E18" s="524">
        <v>29</v>
      </c>
      <c r="F18" s="524" t="s">
        <v>4428</v>
      </c>
      <c r="G18" s="525">
        <v>48</v>
      </c>
      <c r="H18" s="135">
        <v>25</v>
      </c>
      <c r="I18" s="499" t="s">
        <v>3671</v>
      </c>
      <c r="J18" s="136">
        <v>80</v>
      </c>
      <c r="K18" s="501">
        <v>29</v>
      </c>
      <c r="L18" s="431" t="s">
        <v>2894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11"/>
      <c r="C19" s="611"/>
      <c r="D19" s="61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11"/>
      <c r="C20" s="611"/>
      <c r="D20" s="61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13">
        <v>691</v>
      </c>
      <c r="C21" s="614" t="s">
        <v>5201</v>
      </c>
      <c r="D21" s="614">
        <v>31</v>
      </c>
      <c r="E21" s="437">
        <v>656</v>
      </c>
      <c r="F21" s="546" t="s">
        <v>4447</v>
      </c>
      <c r="G21" s="547">
        <v>58</v>
      </c>
      <c r="H21" s="255">
        <v>641</v>
      </c>
      <c r="I21" s="35" t="s">
        <v>3692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9">
        <v>8</v>
      </c>
      <c r="C22" s="610" t="s">
        <v>5181</v>
      </c>
      <c r="D22" s="610">
        <v>25</v>
      </c>
      <c r="E22" s="312">
        <v>8</v>
      </c>
      <c r="F22" s="521" t="s">
        <v>4430</v>
      </c>
      <c r="G22" s="522">
        <v>52</v>
      </c>
      <c r="H22" s="452">
        <v>9</v>
      </c>
      <c r="I22" s="459" t="s">
        <v>3673</v>
      </c>
      <c r="J22" s="453">
        <v>93</v>
      </c>
      <c r="K22" s="501">
        <v>9</v>
      </c>
      <c r="L22" s="431" t="s">
        <v>2896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10">
        <v>1</v>
      </c>
      <c r="C23" s="610" t="s">
        <v>5182</v>
      </c>
      <c r="D23" s="61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2796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10">
        <v>4</v>
      </c>
      <c r="C24" s="610" t="s">
        <v>5183</v>
      </c>
      <c r="D24" s="610">
        <v>7</v>
      </c>
      <c r="E24" s="524">
        <v>2</v>
      </c>
      <c r="F24" s="524" t="s">
        <v>4342</v>
      </c>
      <c r="G24" s="525">
        <v>59</v>
      </c>
      <c r="H24" s="135">
        <v>4</v>
      </c>
      <c r="I24" s="499" t="s">
        <v>3674</v>
      </c>
      <c r="J24" s="136">
        <v>29</v>
      </c>
      <c r="K24" s="501">
        <v>3</v>
      </c>
      <c r="L24" s="431" t="s">
        <v>2897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10">
        <v>9</v>
      </c>
      <c r="C25" s="610" t="s">
        <v>5184</v>
      </c>
      <c r="D25" s="610">
        <v>36</v>
      </c>
      <c r="E25" s="524">
        <v>10</v>
      </c>
      <c r="F25" s="524" t="s">
        <v>4431</v>
      </c>
      <c r="G25" s="525">
        <v>75</v>
      </c>
      <c r="H25" s="135">
        <v>14</v>
      </c>
      <c r="I25" s="499" t="s">
        <v>3675</v>
      </c>
      <c r="J25" s="136">
        <v>29</v>
      </c>
      <c r="K25" s="501">
        <v>6</v>
      </c>
      <c r="L25" s="431" t="s">
        <v>2898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10">
        <v>11</v>
      </c>
      <c r="C26" s="610" t="s">
        <v>5185</v>
      </c>
      <c r="D26" s="610">
        <v>110</v>
      </c>
      <c r="E26" s="524">
        <v>6</v>
      </c>
      <c r="F26" s="524" t="s">
        <v>4432</v>
      </c>
      <c r="G26" s="525">
        <v>151</v>
      </c>
      <c r="H26" s="135">
        <v>9</v>
      </c>
      <c r="I26" s="499" t="s">
        <v>3676</v>
      </c>
      <c r="J26" s="136">
        <v>102</v>
      </c>
      <c r="K26" s="501">
        <v>6</v>
      </c>
      <c r="L26" s="431" t="s">
        <v>2899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10">
        <v>101</v>
      </c>
      <c r="C27" s="610" t="s">
        <v>5186</v>
      </c>
      <c r="D27" s="610">
        <v>20</v>
      </c>
      <c r="E27" s="524">
        <v>107</v>
      </c>
      <c r="F27" s="524" t="s">
        <v>4433</v>
      </c>
      <c r="G27" s="525">
        <v>55</v>
      </c>
      <c r="H27" s="135">
        <v>103</v>
      </c>
      <c r="I27" s="499" t="s">
        <v>3677</v>
      </c>
      <c r="J27" s="136">
        <v>70</v>
      </c>
      <c r="K27" s="501">
        <v>113</v>
      </c>
      <c r="L27" s="431" t="s">
        <v>2900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10">
        <v>4</v>
      </c>
      <c r="C28" s="610" t="s">
        <v>5187</v>
      </c>
      <c r="D28" s="610">
        <v>63</v>
      </c>
      <c r="E28" s="524">
        <v>5</v>
      </c>
      <c r="F28" s="524" t="s">
        <v>4434</v>
      </c>
      <c r="G28" s="525">
        <v>92</v>
      </c>
      <c r="H28" s="135">
        <v>7</v>
      </c>
      <c r="I28" s="499" t="s">
        <v>3678</v>
      </c>
      <c r="J28" s="136">
        <v>110</v>
      </c>
      <c r="K28" s="501">
        <v>3</v>
      </c>
      <c r="L28" s="431" t="s">
        <v>2712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10">
        <v>59</v>
      </c>
      <c r="C29" s="610" t="s">
        <v>5188</v>
      </c>
      <c r="D29" s="610">
        <v>17</v>
      </c>
      <c r="E29" s="524">
        <v>58</v>
      </c>
      <c r="F29" s="524" t="s">
        <v>4435</v>
      </c>
      <c r="G29" s="525">
        <v>44</v>
      </c>
      <c r="H29" s="135">
        <v>41</v>
      </c>
      <c r="I29" s="499" t="s">
        <v>3679</v>
      </c>
      <c r="J29" s="136">
        <v>49</v>
      </c>
      <c r="K29" s="501">
        <v>54</v>
      </c>
      <c r="L29" s="431" t="s">
        <v>2901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10">
        <v>72</v>
      </c>
      <c r="C30" s="610" t="s">
        <v>5189</v>
      </c>
      <c r="D30" s="610">
        <v>25</v>
      </c>
      <c r="E30" s="524">
        <v>74</v>
      </c>
      <c r="F30" s="524" t="s">
        <v>4436</v>
      </c>
      <c r="G30" s="525">
        <v>49</v>
      </c>
      <c r="H30" s="135">
        <v>62</v>
      </c>
      <c r="I30" s="499" t="s">
        <v>3680</v>
      </c>
      <c r="J30" s="136">
        <v>58</v>
      </c>
      <c r="K30" s="501">
        <v>74</v>
      </c>
      <c r="L30" s="431" t="s">
        <v>2902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10">
        <v>39</v>
      </c>
      <c r="C31" s="610" t="s">
        <v>5190</v>
      </c>
      <c r="D31" s="610">
        <v>22</v>
      </c>
      <c r="E31" s="524">
        <v>39</v>
      </c>
      <c r="F31" s="524" t="s">
        <v>4437</v>
      </c>
      <c r="G31" s="525">
        <v>41</v>
      </c>
      <c r="H31" s="135">
        <v>37</v>
      </c>
      <c r="I31" s="499" t="s">
        <v>3681</v>
      </c>
      <c r="J31" s="136">
        <v>49</v>
      </c>
      <c r="K31" s="501">
        <v>42</v>
      </c>
      <c r="L31" s="431" t="s">
        <v>2903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10">
        <v>14</v>
      </c>
      <c r="C32" s="610" t="s">
        <v>5191</v>
      </c>
      <c r="D32" s="610">
        <v>59</v>
      </c>
      <c r="E32" s="524">
        <v>26</v>
      </c>
      <c r="F32" s="524" t="s">
        <v>4438</v>
      </c>
      <c r="G32" s="525">
        <v>71</v>
      </c>
      <c r="H32" s="135">
        <v>27</v>
      </c>
      <c r="I32" s="499" t="s">
        <v>3682</v>
      </c>
      <c r="J32" s="136">
        <v>64</v>
      </c>
      <c r="K32" s="501">
        <v>23</v>
      </c>
      <c r="L32" s="431" t="s">
        <v>2904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10">
        <v>66</v>
      </c>
      <c r="C33" s="610" t="s">
        <v>5192</v>
      </c>
      <c r="D33" s="610">
        <v>49</v>
      </c>
      <c r="E33" s="524">
        <v>75</v>
      </c>
      <c r="F33" s="524" t="s">
        <v>4439</v>
      </c>
      <c r="G33" s="525">
        <v>67</v>
      </c>
      <c r="H33" s="135">
        <v>70</v>
      </c>
      <c r="I33" s="499" t="s">
        <v>3683</v>
      </c>
      <c r="J33" s="136">
        <v>93</v>
      </c>
      <c r="K33" s="501">
        <v>63</v>
      </c>
      <c r="L33" s="431" t="s">
        <v>2905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10">
        <v>5</v>
      </c>
      <c r="C34" s="610" t="s">
        <v>5193</v>
      </c>
      <c r="D34" s="610">
        <v>38</v>
      </c>
      <c r="E34" s="524">
        <v>1</v>
      </c>
      <c r="F34" s="524" t="s">
        <v>4255</v>
      </c>
      <c r="G34" s="525">
        <v>4</v>
      </c>
      <c r="H34" s="135">
        <v>5</v>
      </c>
      <c r="I34" s="499" t="s">
        <v>3684</v>
      </c>
      <c r="J34" s="136">
        <v>97</v>
      </c>
      <c r="K34" s="501">
        <v>6</v>
      </c>
      <c r="L34" s="431" t="s">
        <v>2906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10">
        <v>13</v>
      </c>
      <c r="C35" s="610" t="s">
        <v>5194</v>
      </c>
      <c r="D35" s="610">
        <v>44</v>
      </c>
      <c r="E35" s="524">
        <v>15</v>
      </c>
      <c r="F35" s="524" t="s">
        <v>4440</v>
      </c>
      <c r="G35" s="525">
        <v>80</v>
      </c>
      <c r="H35" s="135">
        <v>16</v>
      </c>
      <c r="I35" s="499" t="s">
        <v>3685</v>
      </c>
      <c r="J35" s="136">
        <v>52</v>
      </c>
      <c r="K35" s="501">
        <v>33</v>
      </c>
      <c r="L35" s="431" t="s">
        <v>2907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10">
        <v>20</v>
      </c>
      <c r="C36" s="610" t="s">
        <v>5195</v>
      </c>
      <c r="D36" s="610">
        <v>54</v>
      </c>
      <c r="E36" s="524">
        <v>29</v>
      </c>
      <c r="F36" s="524" t="s">
        <v>4441</v>
      </c>
      <c r="G36" s="525">
        <v>78</v>
      </c>
      <c r="H36" s="135">
        <v>22</v>
      </c>
      <c r="I36" s="499" t="s">
        <v>3686</v>
      </c>
      <c r="J36" s="136">
        <v>44</v>
      </c>
      <c r="K36" s="501">
        <v>31</v>
      </c>
      <c r="L36" s="431" t="s">
        <v>2908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10">
        <v>24</v>
      </c>
      <c r="C37" s="610" t="s">
        <v>5196</v>
      </c>
      <c r="D37" s="610">
        <v>33</v>
      </c>
      <c r="E37" s="524">
        <v>23</v>
      </c>
      <c r="F37" s="524" t="s">
        <v>4442</v>
      </c>
      <c r="G37" s="525">
        <v>62</v>
      </c>
      <c r="H37" s="135">
        <v>20</v>
      </c>
      <c r="I37" s="499" t="s">
        <v>3687</v>
      </c>
      <c r="J37" s="136">
        <v>44</v>
      </c>
      <c r="K37" s="501">
        <v>24</v>
      </c>
      <c r="L37" s="431" t="s">
        <v>2909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10">
        <v>5</v>
      </c>
      <c r="C38" s="610" t="s">
        <v>5197</v>
      </c>
      <c r="D38" s="610">
        <v>42</v>
      </c>
      <c r="E38" s="524">
        <v>8</v>
      </c>
      <c r="F38" s="524" t="s">
        <v>4443</v>
      </c>
      <c r="G38" s="525">
        <v>78</v>
      </c>
      <c r="H38" s="135">
        <v>5</v>
      </c>
      <c r="I38" s="499" t="s">
        <v>3688</v>
      </c>
      <c r="J38" s="136">
        <v>60</v>
      </c>
      <c r="K38" s="501">
        <v>3</v>
      </c>
      <c r="L38" s="431" t="s">
        <v>2910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10">
        <v>9</v>
      </c>
      <c r="C39" s="610" t="s">
        <v>5198</v>
      </c>
      <c r="D39" s="610">
        <v>59</v>
      </c>
      <c r="E39" s="524">
        <v>9</v>
      </c>
      <c r="F39" s="524" t="s">
        <v>4444</v>
      </c>
      <c r="G39" s="525">
        <v>98</v>
      </c>
      <c r="H39" s="135">
        <v>15</v>
      </c>
      <c r="I39" s="499" t="s">
        <v>3689</v>
      </c>
      <c r="J39" s="136">
        <v>58</v>
      </c>
      <c r="K39" s="501">
        <v>16</v>
      </c>
      <c r="L39" s="431" t="s">
        <v>2911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10">
        <v>217</v>
      </c>
      <c r="C40" s="610" t="s">
        <v>5199</v>
      </c>
      <c r="D40" s="610">
        <v>28</v>
      </c>
      <c r="E40" s="524">
        <v>155</v>
      </c>
      <c r="F40" s="524" t="s">
        <v>4445</v>
      </c>
      <c r="G40" s="525">
        <v>51</v>
      </c>
      <c r="H40" s="135">
        <v>169</v>
      </c>
      <c r="I40" s="499" t="s">
        <v>3690</v>
      </c>
      <c r="J40" s="136">
        <v>43</v>
      </c>
      <c r="K40" s="501">
        <v>174</v>
      </c>
      <c r="L40" s="431" t="s">
        <v>2912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10">
        <v>10</v>
      </c>
      <c r="C41" s="610" t="s">
        <v>5200</v>
      </c>
      <c r="D41" s="610">
        <v>12</v>
      </c>
      <c r="E41" s="527">
        <v>6</v>
      </c>
      <c r="F41" s="527" t="s">
        <v>4446</v>
      </c>
      <c r="G41" s="528">
        <v>63</v>
      </c>
      <c r="H41" s="131">
        <v>4</v>
      </c>
      <c r="I41" s="37" t="s">
        <v>3691</v>
      </c>
      <c r="J41" s="132">
        <v>146</v>
      </c>
      <c r="K41" s="434">
        <v>5</v>
      </c>
      <c r="L41" s="434" t="s">
        <v>2913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11"/>
      <c r="C42" s="611"/>
      <c r="D42" s="61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12"/>
      <c r="C43" s="612"/>
      <c r="D43" s="61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44511</v>
      </c>
      <c r="B44" s="608">
        <v>2021</v>
      </c>
      <c r="C44" s="608"/>
      <c r="D44" s="60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8" t="s">
        <v>262</v>
      </c>
      <c r="C45" s="608" t="s">
        <v>263</v>
      </c>
      <c r="D45" s="60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13">
        <v>706</v>
      </c>
      <c r="C46" s="614" t="s">
        <v>5221</v>
      </c>
      <c r="D46" s="614">
        <v>20</v>
      </c>
      <c r="E46" s="437">
        <v>681</v>
      </c>
      <c r="F46" s="546" t="s">
        <v>4470</v>
      </c>
      <c r="G46" s="547">
        <v>47</v>
      </c>
      <c r="H46" s="255">
        <v>713</v>
      </c>
      <c r="I46" s="35" t="s">
        <v>3714</v>
      </c>
      <c r="J46" s="256">
        <v>55</v>
      </c>
      <c r="K46" s="437">
        <v>772</v>
      </c>
      <c r="L46" s="437" t="s">
        <v>2935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9">
        <v>7</v>
      </c>
      <c r="C47" s="610" t="s">
        <v>5202</v>
      </c>
      <c r="D47" s="610">
        <v>7</v>
      </c>
      <c r="E47" s="501">
        <v>8</v>
      </c>
      <c r="F47" s="524" t="s">
        <v>4448</v>
      </c>
      <c r="G47" s="525">
        <v>50</v>
      </c>
      <c r="H47" s="135">
        <v>9</v>
      </c>
      <c r="I47" s="499" t="s">
        <v>3693</v>
      </c>
      <c r="J47" s="136">
        <v>46</v>
      </c>
      <c r="K47" s="501">
        <v>7</v>
      </c>
      <c r="L47" s="431" t="s">
        <v>2914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10">
        <v>4</v>
      </c>
      <c r="C48" s="610" t="s">
        <v>5203</v>
      </c>
      <c r="D48" s="610">
        <v>37</v>
      </c>
      <c r="E48" s="524">
        <v>4</v>
      </c>
      <c r="F48" s="524" t="s">
        <v>4449</v>
      </c>
      <c r="G48" s="525">
        <v>91</v>
      </c>
      <c r="H48" s="135">
        <v>6</v>
      </c>
      <c r="I48" s="499" t="s">
        <v>3694</v>
      </c>
      <c r="J48" s="136">
        <v>21</v>
      </c>
      <c r="K48" s="501">
        <v>5</v>
      </c>
      <c r="L48" s="431" t="s">
        <v>2915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10">
        <v>16</v>
      </c>
      <c r="C49" s="610" t="s">
        <v>5204</v>
      </c>
      <c r="D49" s="610">
        <v>17</v>
      </c>
      <c r="E49" s="524">
        <v>18</v>
      </c>
      <c r="F49" s="524" t="s">
        <v>4450</v>
      </c>
      <c r="G49" s="525">
        <v>65</v>
      </c>
      <c r="H49" s="135">
        <v>21</v>
      </c>
      <c r="I49" s="499" t="s">
        <v>3695</v>
      </c>
      <c r="J49" s="136">
        <v>51</v>
      </c>
      <c r="K49" s="501">
        <v>20</v>
      </c>
      <c r="L49" s="431" t="s">
        <v>2916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10">
        <v>1</v>
      </c>
      <c r="C50" s="610" t="s">
        <v>1036</v>
      </c>
      <c r="D50" s="61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3291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10">
        <v>1</v>
      </c>
      <c r="C51" s="610" t="s">
        <v>5015</v>
      </c>
      <c r="D51" s="610">
        <v>4</v>
      </c>
      <c r="E51" s="524">
        <v>1</v>
      </c>
      <c r="F51" s="524" t="s">
        <v>3508</v>
      </c>
      <c r="G51" s="525">
        <v>36</v>
      </c>
      <c r="H51" s="135">
        <v>1</v>
      </c>
      <c r="I51" s="499" t="s">
        <v>3292</v>
      </c>
      <c r="J51" s="136">
        <v>135</v>
      </c>
      <c r="K51" s="501">
        <v>1</v>
      </c>
      <c r="L51" s="431" t="s">
        <v>2883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10">
        <v>6</v>
      </c>
      <c r="C52" s="610" t="s">
        <v>5205</v>
      </c>
      <c r="D52" s="610">
        <v>20</v>
      </c>
      <c r="E52" s="524">
        <v>4</v>
      </c>
      <c r="F52" s="524" t="s">
        <v>4451</v>
      </c>
      <c r="G52" s="525">
        <v>38</v>
      </c>
      <c r="H52" s="135">
        <v>8</v>
      </c>
      <c r="I52" s="499" t="s">
        <v>3696</v>
      </c>
      <c r="J52" s="136">
        <v>34</v>
      </c>
      <c r="K52" s="501">
        <v>11</v>
      </c>
      <c r="L52" s="431" t="s">
        <v>2917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10">
        <v>2</v>
      </c>
      <c r="C53" s="610" t="s">
        <v>5017</v>
      </c>
      <c r="D53" s="610">
        <v>39</v>
      </c>
      <c r="E53" s="524">
        <v>2</v>
      </c>
      <c r="F53" s="524" t="s">
        <v>4452</v>
      </c>
      <c r="G53" s="525">
        <v>34</v>
      </c>
      <c r="H53" s="135">
        <v>3</v>
      </c>
      <c r="I53" s="499" t="s">
        <v>3506</v>
      </c>
      <c r="J53" s="136">
        <v>127</v>
      </c>
      <c r="K53" s="501">
        <v>6</v>
      </c>
      <c r="L53" s="431" t="s">
        <v>2918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10">
        <v>2</v>
      </c>
      <c r="C54" s="610" t="s">
        <v>5206</v>
      </c>
      <c r="D54" s="610">
        <v>176</v>
      </c>
      <c r="E54" s="524">
        <v>5</v>
      </c>
      <c r="F54" s="524" t="s">
        <v>4453</v>
      </c>
      <c r="G54" s="525">
        <v>54</v>
      </c>
      <c r="H54" s="135">
        <v>3</v>
      </c>
      <c r="I54" s="499" t="s">
        <v>3697</v>
      </c>
      <c r="J54" s="136">
        <v>25</v>
      </c>
      <c r="K54" s="501">
        <v>3</v>
      </c>
      <c r="L54" s="431" t="s">
        <v>2752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10">
        <v>0</v>
      </c>
      <c r="C55" s="610" t="s">
        <v>270</v>
      </c>
      <c r="D55" s="610">
        <v>0</v>
      </c>
      <c r="E55" s="524">
        <v>2</v>
      </c>
      <c r="F55" s="524" t="s">
        <v>3349</v>
      </c>
      <c r="G55" s="525">
        <v>50</v>
      </c>
      <c r="H55" s="135">
        <v>1</v>
      </c>
      <c r="I55" s="499" t="s">
        <v>3518</v>
      </c>
      <c r="J55" s="136">
        <v>2</v>
      </c>
      <c r="K55" s="501">
        <v>3</v>
      </c>
      <c r="L55" s="431" t="s">
        <v>2919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10">
        <v>42</v>
      </c>
      <c r="C56" s="610" t="s">
        <v>5207</v>
      </c>
      <c r="D56" s="610">
        <v>8</v>
      </c>
      <c r="E56" s="524">
        <v>32</v>
      </c>
      <c r="F56" s="524" t="s">
        <v>4454</v>
      </c>
      <c r="G56" s="525">
        <v>31</v>
      </c>
      <c r="H56" s="135">
        <v>46</v>
      </c>
      <c r="I56" s="499" t="s">
        <v>3698</v>
      </c>
      <c r="J56" s="136">
        <v>37</v>
      </c>
      <c r="K56" s="501">
        <v>26</v>
      </c>
      <c r="L56" s="431" t="s">
        <v>2920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10">
        <v>14</v>
      </c>
      <c r="C57" s="610" t="s">
        <v>5208</v>
      </c>
      <c r="D57" s="610">
        <v>26</v>
      </c>
      <c r="E57" s="524">
        <v>10</v>
      </c>
      <c r="F57" s="524" t="s">
        <v>4455</v>
      </c>
      <c r="G57" s="525">
        <v>38</v>
      </c>
      <c r="H57" s="135">
        <v>9</v>
      </c>
      <c r="I57" s="499" t="s">
        <v>3699</v>
      </c>
      <c r="J57" s="136">
        <v>47</v>
      </c>
      <c r="K57" s="501">
        <v>11</v>
      </c>
      <c r="L57" s="431" t="s">
        <v>2921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10">
        <v>8</v>
      </c>
      <c r="C58" s="610" t="s">
        <v>5209</v>
      </c>
      <c r="D58" s="610">
        <v>46</v>
      </c>
      <c r="E58" s="524">
        <v>3</v>
      </c>
      <c r="F58" s="524" t="s">
        <v>4456</v>
      </c>
      <c r="G58" s="525">
        <v>59</v>
      </c>
      <c r="H58" s="135">
        <v>2</v>
      </c>
      <c r="I58" s="499" t="s">
        <v>3700</v>
      </c>
      <c r="J58" s="136">
        <v>14</v>
      </c>
      <c r="K58" s="501">
        <v>3</v>
      </c>
      <c r="L58" s="431" t="s">
        <v>2755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10">
        <v>360</v>
      </c>
      <c r="C59" s="610" t="s">
        <v>5210</v>
      </c>
      <c r="D59" s="610">
        <v>18</v>
      </c>
      <c r="E59" s="524">
        <v>385</v>
      </c>
      <c r="F59" s="524" t="s">
        <v>4457</v>
      </c>
      <c r="G59" s="525">
        <v>42</v>
      </c>
      <c r="H59" s="135">
        <v>358</v>
      </c>
      <c r="I59" s="499" t="s">
        <v>3701</v>
      </c>
      <c r="J59" s="136">
        <v>60</v>
      </c>
      <c r="K59" s="501">
        <v>405</v>
      </c>
      <c r="L59" s="431" t="s">
        <v>2922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10">
        <v>16</v>
      </c>
      <c r="C60" s="610" t="s">
        <v>5211</v>
      </c>
      <c r="D60" s="610">
        <v>20</v>
      </c>
      <c r="E60" s="524">
        <v>9</v>
      </c>
      <c r="F60" s="524" t="s">
        <v>4458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2923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10">
        <v>0</v>
      </c>
      <c r="C61" s="610" t="s">
        <v>270</v>
      </c>
      <c r="D61" s="610">
        <v>0</v>
      </c>
      <c r="E61" s="524">
        <v>3</v>
      </c>
      <c r="F61" s="524" t="s">
        <v>4459</v>
      </c>
      <c r="G61" s="525">
        <v>94</v>
      </c>
      <c r="H61" s="135">
        <v>3</v>
      </c>
      <c r="I61" s="499" t="s">
        <v>3702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10">
        <v>0</v>
      </c>
      <c r="C62" s="610" t="s">
        <v>270</v>
      </c>
      <c r="D62" s="610">
        <v>0</v>
      </c>
      <c r="E62" s="524">
        <v>2</v>
      </c>
      <c r="F62" s="524" t="s">
        <v>4460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10">
        <v>5</v>
      </c>
      <c r="C63" s="610" t="s">
        <v>5212</v>
      </c>
      <c r="D63" s="610">
        <v>10</v>
      </c>
      <c r="E63" s="524">
        <v>7</v>
      </c>
      <c r="F63" s="524" t="s">
        <v>4461</v>
      </c>
      <c r="G63" s="525">
        <v>22</v>
      </c>
      <c r="H63" s="135">
        <v>9</v>
      </c>
      <c r="I63" s="499" t="s">
        <v>3703</v>
      </c>
      <c r="J63" s="136">
        <v>26</v>
      </c>
      <c r="K63" s="501">
        <v>2</v>
      </c>
      <c r="L63" s="431" t="s">
        <v>2924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10">
        <v>26</v>
      </c>
      <c r="C64" s="610" t="s">
        <v>5213</v>
      </c>
      <c r="D64" s="610">
        <v>34</v>
      </c>
      <c r="E64" s="524">
        <v>13</v>
      </c>
      <c r="F64" s="524" t="s">
        <v>4462</v>
      </c>
      <c r="G64" s="525">
        <v>84</v>
      </c>
      <c r="H64" s="135">
        <v>19</v>
      </c>
      <c r="I64" s="499" t="s">
        <v>3704</v>
      </c>
      <c r="J64" s="136">
        <v>26</v>
      </c>
      <c r="K64" s="501">
        <v>20</v>
      </c>
      <c r="L64" s="431" t="s">
        <v>2925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10">
        <v>10</v>
      </c>
      <c r="C65" s="610" t="s">
        <v>5214</v>
      </c>
      <c r="D65" s="610">
        <v>27</v>
      </c>
      <c r="E65" s="524">
        <v>15</v>
      </c>
      <c r="F65" s="524" t="s">
        <v>2685</v>
      </c>
      <c r="G65" s="525">
        <v>43</v>
      </c>
      <c r="H65" s="135">
        <v>16</v>
      </c>
      <c r="I65" s="499" t="s">
        <v>3705</v>
      </c>
      <c r="J65" s="136">
        <v>54</v>
      </c>
      <c r="K65" s="501">
        <v>15</v>
      </c>
      <c r="L65" s="431" t="s">
        <v>2926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10">
        <v>5</v>
      </c>
      <c r="C66" s="610" t="s">
        <v>5215</v>
      </c>
      <c r="D66" s="610">
        <v>4</v>
      </c>
      <c r="E66" s="524">
        <v>7</v>
      </c>
      <c r="F66" s="524" t="s">
        <v>4463</v>
      </c>
      <c r="G66" s="525">
        <v>34</v>
      </c>
      <c r="H66" s="135">
        <v>4</v>
      </c>
      <c r="I66" s="499" t="s">
        <v>3706</v>
      </c>
      <c r="J66" s="136">
        <v>30</v>
      </c>
      <c r="K66" s="501">
        <v>12</v>
      </c>
      <c r="L66" s="431" t="s">
        <v>2927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10">
        <v>3</v>
      </c>
      <c r="C67" s="610" t="s">
        <v>5216</v>
      </c>
      <c r="D67" s="610">
        <v>85</v>
      </c>
      <c r="E67" s="524">
        <v>2</v>
      </c>
      <c r="F67" s="524" t="s">
        <v>4277</v>
      </c>
      <c r="G67" s="525">
        <v>116</v>
      </c>
      <c r="H67" s="135">
        <v>3</v>
      </c>
      <c r="I67" s="499" t="s">
        <v>3707</v>
      </c>
      <c r="J67" s="136">
        <v>29</v>
      </c>
      <c r="K67" s="501">
        <v>2</v>
      </c>
      <c r="L67" s="431" t="s">
        <v>2928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10">
        <v>2</v>
      </c>
      <c r="C68" s="610" t="s">
        <v>1054</v>
      </c>
      <c r="D68" s="610">
        <v>41</v>
      </c>
      <c r="E68" s="524">
        <v>6</v>
      </c>
      <c r="F68" s="524" t="s">
        <v>4464</v>
      </c>
      <c r="G68" s="525">
        <v>73</v>
      </c>
      <c r="H68" s="135">
        <v>3</v>
      </c>
      <c r="I68" s="499" t="s">
        <v>3708</v>
      </c>
      <c r="J68" s="136">
        <v>21</v>
      </c>
      <c r="K68" s="501">
        <v>8</v>
      </c>
      <c r="L68" s="431" t="s">
        <v>2929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10">
        <v>17</v>
      </c>
      <c r="C69" s="610" t="s">
        <v>5217</v>
      </c>
      <c r="D69" s="610">
        <v>17</v>
      </c>
      <c r="E69" s="524">
        <v>10</v>
      </c>
      <c r="F69" s="524" t="s">
        <v>4465</v>
      </c>
      <c r="G69" s="525">
        <v>68</v>
      </c>
      <c r="H69" s="135">
        <v>9</v>
      </c>
      <c r="I69" s="499" t="s">
        <v>3709</v>
      </c>
      <c r="J69" s="136">
        <v>41</v>
      </c>
      <c r="K69" s="501">
        <v>16</v>
      </c>
      <c r="L69" s="431" t="s">
        <v>2930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10">
        <v>1</v>
      </c>
      <c r="C70" s="610" t="s">
        <v>368</v>
      </c>
      <c r="D70" s="610">
        <v>153</v>
      </c>
      <c r="E70" s="524">
        <v>3</v>
      </c>
      <c r="F70" s="524" t="s">
        <v>4466</v>
      </c>
      <c r="G70" s="525">
        <v>164</v>
      </c>
      <c r="H70" s="135">
        <v>3</v>
      </c>
      <c r="I70" s="499" t="s">
        <v>3710</v>
      </c>
      <c r="J70" s="136">
        <v>107</v>
      </c>
      <c r="K70" s="501">
        <v>2</v>
      </c>
      <c r="L70" s="431" t="s">
        <v>2931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10">
        <v>137</v>
      </c>
      <c r="C71" s="610" t="s">
        <v>5218</v>
      </c>
      <c r="D71" s="610">
        <v>19</v>
      </c>
      <c r="E71" s="524">
        <v>111</v>
      </c>
      <c r="F71" s="524" t="s">
        <v>4467</v>
      </c>
      <c r="G71" s="525">
        <v>51</v>
      </c>
      <c r="H71" s="135">
        <v>141</v>
      </c>
      <c r="I71" s="499" t="s">
        <v>3711</v>
      </c>
      <c r="J71" s="136">
        <v>57</v>
      </c>
      <c r="K71" s="501">
        <v>164</v>
      </c>
      <c r="L71" s="431" t="s">
        <v>2932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10">
        <v>12</v>
      </c>
      <c r="C72" s="610" t="s">
        <v>5219</v>
      </c>
      <c r="D72" s="610">
        <v>23</v>
      </c>
      <c r="E72" s="524">
        <v>11</v>
      </c>
      <c r="F72" s="524" t="s">
        <v>4468</v>
      </c>
      <c r="G72" s="525">
        <v>68</v>
      </c>
      <c r="H72" s="135">
        <v>12</v>
      </c>
      <c r="I72" s="499" t="s">
        <v>3712</v>
      </c>
      <c r="J72" s="136">
        <v>89</v>
      </c>
      <c r="K72" s="501">
        <v>10</v>
      </c>
      <c r="L72" s="431" t="s">
        <v>2933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10">
        <v>9</v>
      </c>
      <c r="C73" s="610" t="s">
        <v>5220</v>
      </c>
      <c r="D73" s="610">
        <v>8</v>
      </c>
      <c r="E73" s="524">
        <v>8</v>
      </c>
      <c r="F73" s="524" t="s">
        <v>4469</v>
      </c>
      <c r="G73" s="525">
        <v>49</v>
      </c>
      <c r="H73" s="135">
        <v>8</v>
      </c>
      <c r="I73" s="499" t="s">
        <v>3713</v>
      </c>
      <c r="J73" s="136">
        <v>77</v>
      </c>
      <c r="K73" s="501">
        <v>6</v>
      </c>
      <c r="L73" s="431" t="s">
        <v>2934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11"/>
      <c r="C74" s="611"/>
      <c r="D74" s="61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11"/>
      <c r="C75" s="611"/>
      <c r="D75" s="61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12"/>
      <c r="C76" s="612"/>
      <c r="D76" s="61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44511</v>
      </c>
      <c r="B77" s="608">
        <v>2021</v>
      </c>
      <c r="C77" s="608"/>
      <c r="D77" s="60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8" t="s">
        <v>262</v>
      </c>
      <c r="C78" s="608" t="s">
        <v>263</v>
      </c>
      <c r="D78" s="60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13">
        <v>10210</v>
      </c>
      <c r="C79" s="614" t="s">
        <v>5241</v>
      </c>
      <c r="D79" s="614">
        <v>22</v>
      </c>
      <c r="E79" s="437">
        <v>8824</v>
      </c>
      <c r="F79" s="546" t="s">
        <v>4490</v>
      </c>
      <c r="G79" s="547">
        <v>32</v>
      </c>
      <c r="H79" s="255">
        <v>8905</v>
      </c>
      <c r="I79" s="35" t="s">
        <v>3734</v>
      </c>
      <c r="J79" s="256">
        <v>34</v>
      </c>
      <c r="K79" s="437">
        <v>9252</v>
      </c>
      <c r="L79" s="437" t="s">
        <v>2955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9">
        <v>66</v>
      </c>
      <c r="C80" s="610" t="s">
        <v>5222</v>
      </c>
      <c r="D80" s="610">
        <v>21</v>
      </c>
      <c r="E80" s="501">
        <v>66</v>
      </c>
      <c r="F80" s="524" t="s">
        <v>4471</v>
      </c>
      <c r="G80" s="525">
        <v>44</v>
      </c>
      <c r="H80" s="135">
        <v>90</v>
      </c>
      <c r="I80" s="499" t="s">
        <v>3715</v>
      </c>
      <c r="J80" s="136">
        <v>52</v>
      </c>
      <c r="K80" s="501">
        <v>81</v>
      </c>
      <c r="L80" s="431" t="s">
        <v>2936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10">
        <v>167</v>
      </c>
      <c r="C81" s="610" t="s">
        <v>5223</v>
      </c>
      <c r="D81" s="610">
        <v>18</v>
      </c>
      <c r="E81" s="524">
        <v>168</v>
      </c>
      <c r="F81" s="524" t="s">
        <v>4472</v>
      </c>
      <c r="G81" s="525">
        <v>31</v>
      </c>
      <c r="H81" s="135">
        <v>177</v>
      </c>
      <c r="I81" s="499" t="s">
        <v>3716</v>
      </c>
      <c r="J81" s="136">
        <v>29</v>
      </c>
      <c r="K81" s="501">
        <v>176</v>
      </c>
      <c r="L81" s="431" t="s">
        <v>2937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10">
        <v>242</v>
      </c>
      <c r="C82" s="610" t="s">
        <v>5224</v>
      </c>
      <c r="D82" s="610">
        <v>18</v>
      </c>
      <c r="E82" s="524">
        <v>193</v>
      </c>
      <c r="F82" s="524" t="s">
        <v>4473</v>
      </c>
      <c r="G82" s="525">
        <v>23</v>
      </c>
      <c r="H82" s="135">
        <v>212</v>
      </c>
      <c r="I82" s="499" t="s">
        <v>3717</v>
      </c>
      <c r="J82" s="136">
        <v>28</v>
      </c>
      <c r="K82" s="501">
        <v>205</v>
      </c>
      <c r="L82" s="431" t="s">
        <v>2938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10">
        <v>123</v>
      </c>
      <c r="C83" s="610" t="s">
        <v>5225</v>
      </c>
      <c r="D83" s="610">
        <v>20</v>
      </c>
      <c r="E83" s="524">
        <v>122</v>
      </c>
      <c r="F83" s="524" t="s">
        <v>4474</v>
      </c>
      <c r="G83" s="525">
        <v>28</v>
      </c>
      <c r="H83" s="135">
        <v>118</v>
      </c>
      <c r="I83" s="499" t="s">
        <v>3718</v>
      </c>
      <c r="J83" s="136">
        <v>44</v>
      </c>
      <c r="K83" s="501">
        <v>106</v>
      </c>
      <c r="L83" s="431" t="s">
        <v>2939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10">
        <v>469</v>
      </c>
      <c r="C84" s="610" t="s">
        <v>5226</v>
      </c>
      <c r="D84" s="610">
        <v>20</v>
      </c>
      <c r="E84" s="524">
        <v>435</v>
      </c>
      <c r="F84" s="524" t="s">
        <v>4475</v>
      </c>
      <c r="G84" s="525">
        <v>23</v>
      </c>
      <c r="H84" s="135">
        <v>392</v>
      </c>
      <c r="I84" s="499" t="s">
        <v>3719</v>
      </c>
      <c r="J84" s="136">
        <v>25</v>
      </c>
      <c r="K84" s="501">
        <v>386</v>
      </c>
      <c r="L84" s="431" t="s">
        <v>2940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10">
        <v>198</v>
      </c>
      <c r="C85" s="610" t="s">
        <v>5227</v>
      </c>
      <c r="D85" s="610">
        <v>18</v>
      </c>
      <c r="E85" s="524">
        <v>204</v>
      </c>
      <c r="F85" s="524" t="s">
        <v>4476</v>
      </c>
      <c r="G85" s="525">
        <v>31</v>
      </c>
      <c r="H85" s="135">
        <v>228</v>
      </c>
      <c r="I85" s="499" t="s">
        <v>3720</v>
      </c>
      <c r="J85" s="136">
        <v>30</v>
      </c>
      <c r="K85" s="501">
        <v>207</v>
      </c>
      <c r="L85" s="431" t="s">
        <v>2941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10">
        <v>138</v>
      </c>
      <c r="C86" s="610" t="s">
        <v>5228</v>
      </c>
      <c r="D86" s="610">
        <v>13</v>
      </c>
      <c r="E86" s="524">
        <v>140</v>
      </c>
      <c r="F86" s="524" t="s">
        <v>4477</v>
      </c>
      <c r="G86" s="525">
        <v>20</v>
      </c>
      <c r="H86" s="135">
        <v>141</v>
      </c>
      <c r="I86" s="499" t="s">
        <v>3721</v>
      </c>
      <c r="J86" s="136">
        <v>19</v>
      </c>
      <c r="K86" s="501">
        <v>170</v>
      </c>
      <c r="L86" s="431" t="s">
        <v>2942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10">
        <v>390</v>
      </c>
      <c r="C87" s="610" t="s">
        <v>5229</v>
      </c>
      <c r="D87" s="610">
        <v>17</v>
      </c>
      <c r="E87" s="524">
        <v>372</v>
      </c>
      <c r="F87" s="524" t="s">
        <v>4478</v>
      </c>
      <c r="G87" s="525">
        <v>23</v>
      </c>
      <c r="H87" s="135">
        <v>384</v>
      </c>
      <c r="I87" s="499" t="s">
        <v>3722</v>
      </c>
      <c r="J87" s="136">
        <v>22</v>
      </c>
      <c r="K87" s="501">
        <v>411</v>
      </c>
      <c r="L87" s="431" t="s">
        <v>2943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10">
        <v>59</v>
      </c>
      <c r="C88" s="610" t="s">
        <v>5230</v>
      </c>
      <c r="D88" s="610">
        <v>18</v>
      </c>
      <c r="E88" s="524">
        <v>57</v>
      </c>
      <c r="F88" s="524" t="s">
        <v>4479</v>
      </c>
      <c r="G88" s="525">
        <v>23</v>
      </c>
      <c r="H88" s="135">
        <v>75</v>
      </c>
      <c r="I88" s="499" t="s">
        <v>3723</v>
      </c>
      <c r="J88" s="136">
        <v>33</v>
      </c>
      <c r="K88" s="501">
        <v>69</v>
      </c>
      <c r="L88" s="431" t="s">
        <v>2944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10">
        <v>5774</v>
      </c>
      <c r="C89" s="610" t="s">
        <v>5231</v>
      </c>
      <c r="D89" s="610">
        <v>26</v>
      </c>
      <c r="E89" s="524">
        <v>4695</v>
      </c>
      <c r="F89" s="524" t="s">
        <v>4480</v>
      </c>
      <c r="G89" s="525">
        <v>38</v>
      </c>
      <c r="H89" s="135">
        <v>4711</v>
      </c>
      <c r="I89" s="499" t="s">
        <v>3724</v>
      </c>
      <c r="J89" s="136">
        <v>40</v>
      </c>
      <c r="K89" s="501">
        <v>5017</v>
      </c>
      <c r="L89" s="431" t="s">
        <v>2945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10">
        <v>285</v>
      </c>
      <c r="C90" s="610" t="s">
        <v>5232</v>
      </c>
      <c r="D90" s="610">
        <v>20</v>
      </c>
      <c r="E90" s="524">
        <v>302</v>
      </c>
      <c r="F90" s="524" t="s">
        <v>4481</v>
      </c>
      <c r="G90" s="525">
        <v>26</v>
      </c>
      <c r="H90" s="135">
        <v>284</v>
      </c>
      <c r="I90" s="499" t="s">
        <v>3725</v>
      </c>
      <c r="J90" s="136">
        <v>26</v>
      </c>
      <c r="K90" s="501">
        <v>286</v>
      </c>
      <c r="L90" s="431" t="s">
        <v>2946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10">
        <v>31</v>
      </c>
      <c r="C91" s="610" t="s">
        <v>5233</v>
      </c>
      <c r="D91" s="610">
        <v>39</v>
      </c>
      <c r="E91" s="524">
        <v>26</v>
      </c>
      <c r="F91" s="524" t="s">
        <v>4482</v>
      </c>
      <c r="G91" s="525">
        <v>137</v>
      </c>
      <c r="H91" s="135">
        <v>18</v>
      </c>
      <c r="I91" s="499" t="s">
        <v>3726</v>
      </c>
      <c r="J91" s="136">
        <v>102</v>
      </c>
      <c r="K91" s="501">
        <v>12</v>
      </c>
      <c r="L91" s="431" t="s">
        <v>2947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10">
        <v>135</v>
      </c>
      <c r="C92" s="610" t="s">
        <v>5234</v>
      </c>
      <c r="D92" s="610">
        <v>15</v>
      </c>
      <c r="E92" s="524">
        <v>95</v>
      </c>
      <c r="F92" s="524" t="s">
        <v>4483</v>
      </c>
      <c r="G92" s="525">
        <v>32</v>
      </c>
      <c r="H92" s="135">
        <v>118</v>
      </c>
      <c r="I92" s="499" t="s">
        <v>3727</v>
      </c>
      <c r="J92" s="136">
        <v>37</v>
      </c>
      <c r="K92" s="501">
        <v>148</v>
      </c>
      <c r="L92" s="431" t="s">
        <v>2948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10">
        <v>163</v>
      </c>
      <c r="C93" s="610" t="s">
        <v>5235</v>
      </c>
      <c r="D93" s="610">
        <v>17</v>
      </c>
      <c r="E93" s="524">
        <v>169</v>
      </c>
      <c r="F93" s="524" t="s">
        <v>4484</v>
      </c>
      <c r="G93" s="525">
        <v>24</v>
      </c>
      <c r="H93" s="135">
        <v>149</v>
      </c>
      <c r="I93" s="499" t="s">
        <v>3728</v>
      </c>
      <c r="J93" s="136">
        <v>33</v>
      </c>
      <c r="K93" s="501">
        <v>197</v>
      </c>
      <c r="L93" s="431" t="s">
        <v>2949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10">
        <v>218</v>
      </c>
      <c r="C94" s="610" t="s">
        <v>5236</v>
      </c>
      <c r="D94" s="610">
        <v>21</v>
      </c>
      <c r="E94" s="524">
        <v>185</v>
      </c>
      <c r="F94" s="524" t="s">
        <v>4485</v>
      </c>
      <c r="G94" s="525">
        <v>27</v>
      </c>
      <c r="H94" s="135">
        <v>171</v>
      </c>
      <c r="I94" s="499" t="s">
        <v>3729</v>
      </c>
      <c r="J94" s="136">
        <v>29</v>
      </c>
      <c r="K94" s="501">
        <v>135</v>
      </c>
      <c r="L94" s="431" t="s">
        <v>2950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10">
        <v>700</v>
      </c>
      <c r="C95" s="610" t="s">
        <v>5237</v>
      </c>
      <c r="D95" s="610">
        <v>13</v>
      </c>
      <c r="E95" s="524">
        <v>639</v>
      </c>
      <c r="F95" s="524" t="s">
        <v>4486</v>
      </c>
      <c r="G95" s="525">
        <v>24</v>
      </c>
      <c r="H95" s="135">
        <v>624</v>
      </c>
      <c r="I95" s="499" t="s">
        <v>3730</v>
      </c>
      <c r="J95" s="136">
        <v>21</v>
      </c>
      <c r="K95" s="501">
        <v>624</v>
      </c>
      <c r="L95" s="431" t="s">
        <v>2951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10">
        <v>776</v>
      </c>
      <c r="C96" s="610" t="s">
        <v>5238</v>
      </c>
      <c r="D96" s="610">
        <v>15</v>
      </c>
      <c r="E96" s="524">
        <v>685</v>
      </c>
      <c r="F96" s="524" t="s">
        <v>4487</v>
      </c>
      <c r="G96" s="525">
        <v>22</v>
      </c>
      <c r="H96" s="135">
        <v>728</v>
      </c>
      <c r="I96" s="499" t="s">
        <v>3731</v>
      </c>
      <c r="J96" s="136">
        <v>30</v>
      </c>
      <c r="K96" s="501">
        <v>770</v>
      </c>
      <c r="L96" s="431" t="s">
        <v>2952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10">
        <v>44</v>
      </c>
      <c r="C97" s="610" t="s">
        <v>5239</v>
      </c>
      <c r="D97" s="610">
        <v>17</v>
      </c>
      <c r="E97" s="524">
        <v>36</v>
      </c>
      <c r="F97" s="524" t="s">
        <v>4488</v>
      </c>
      <c r="G97" s="525">
        <v>27</v>
      </c>
      <c r="H97" s="135">
        <v>36</v>
      </c>
      <c r="I97" s="499" t="s">
        <v>3732</v>
      </c>
      <c r="J97" s="136">
        <v>25</v>
      </c>
      <c r="K97" s="501">
        <v>40</v>
      </c>
      <c r="L97" s="431" t="s">
        <v>2953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10">
        <v>232</v>
      </c>
      <c r="C98" s="610" t="s">
        <v>5240</v>
      </c>
      <c r="D98" s="610">
        <v>13</v>
      </c>
      <c r="E98" s="524">
        <v>235</v>
      </c>
      <c r="F98" s="524" t="s">
        <v>4489</v>
      </c>
      <c r="G98" s="525">
        <v>21</v>
      </c>
      <c r="H98" s="135">
        <v>249</v>
      </c>
      <c r="I98" s="499" t="s">
        <v>3733</v>
      </c>
      <c r="J98" s="136">
        <v>24</v>
      </c>
      <c r="K98" s="501">
        <v>212</v>
      </c>
      <c r="L98" s="431" t="s">
        <v>2954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11"/>
      <c r="C99" s="611"/>
      <c r="D99" s="61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12"/>
      <c r="C100" s="612"/>
      <c r="D100" s="61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8">
        <v>2021</v>
      </c>
      <c r="C101" s="608"/>
      <c r="D101" s="60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8" t="s">
        <v>262</v>
      </c>
      <c r="C102" s="608" t="s">
        <v>263</v>
      </c>
      <c r="D102" s="60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13">
        <v>1069</v>
      </c>
      <c r="C103" s="614" t="s">
        <v>5251</v>
      </c>
      <c r="D103" s="614">
        <v>29</v>
      </c>
      <c r="E103" s="437">
        <v>1091</v>
      </c>
      <c r="F103" s="546" t="s">
        <v>4514</v>
      </c>
      <c r="G103" s="547">
        <v>46</v>
      </c>
      <c r="H103" s="255">
        <v>1054</v>
      </c>
      <c r="I103" s="35" t="s">
        <v>3743</v>
      </c>
      <c r="J103" s="256">
        <v>48</v>
      </c>
      <c r="K103" s="437">
        <v>1018</v>
      </c>
      <c r="L103" s="437" t="s">
        <v>2965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9">
        <v>2</v>
      </c>
      <c r="C104" s="610" t="s">
        <v>5242</v>
      </c>
      <c r="D104" s="610">
        <v>7</v>
      </c>
      <c r="E104" s="501">
        <v>1</v>
      </c>
      <c r="F104" s="524" t="s">
        <v>4505</v>
      </c>
      <c r="G104" s="525">
        <v>708</v>
      </c>
      <c r="H104" s="135">
        <v>1</v>
      </c>
      <c r="I104" s="499" t="s">
        <v>3543</v>
      </c>
      <c r="J104" s="136">
        <v>71</v>
      </c>
      <c r="K104" s="501">
        <v>1</v>
      </c>
      <c r="L104" s="431" t="s">
        <v>2956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10">
        <v>40</v>
      </c>
      <c r="C105" s="610" t="s">
        <v>5243</v>
      </c>
      <c r="D105" s="610">
        <v>41</v>
      </c>
      <c r="E105" s="524">
        <v>54</v>
      </c>
      <c r="F105" s="524" t="s">
        <v>4506</v>
      </c>
      <c r="G105" s="525">
        <v>78</v>
      </c>
      <c r="H105" s="135">
        <v>50</v>
      </c>
      <c r="I105" s="499" t="s">
        <v>3735</v>
      </c>
      <c r="J105" s="136">
        <v>71</v>
      </c>
      <c r="K105" s="501">
        <v>46</v>
      </c>
      <c r="L105" s="431" t="s">
        <v>2957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10">
        <v>195</v>
      </c>
      <c r="C106" s="610" t="s">
        <v>5244</v>
      </c>
      <c r="D106" s="610">
        <v>16</v>
      </c>
      <c r="E106" s="524">
        <v>193</v>
      </c>
      <c r="F106" s="524" t="s">
        <v>4507</v>
      </c>
      <c r="G106" s="525">
        <v>39</v>
      </c>
      <c r="H106" s="135">
        <v>195</v>
      </c>
      <c r="I106" s="499" t="s">
        <v>3736</v>
      </c>
      <c r="J106" s="136">
        <v>44</v>
      </c>
      <c r="K106" s="501">
        <v>198</v>
      </c>
      <c r="L106" s="431" t="s">
        <v>2958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10">
        <v>39</v>
      </c>
      <c r="C107" s="610" t="s">
        <v>5245</v>
      </c>
      <c r="D107" s="610">
        <v>16</v>
      </c>
      <c r="E107" s="524">
        <v>29</v>
      </c>
      <c r="F107" s="524" t="s">
        <v>4508</v>
      </c>
      <c r="G107" s="525">
        <v>51</v>
      </c>
      <c r="H107" s="135">
        <v>30</v>
      </c>
      <c r="I107" s="499" t="s">
        <v>3737</v>
      </c>
      <c r="J107" s="136">
        <v>56</v>
      </c>
      <c r="K107" s="501">
        <v>29</v>
      </c>
      <c r="L107" s="431" t="s">
        <v>2959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10">
        <v>199</v>
      </c>
      <c r="C108" s="610" t="s">
        <v>5246</v>
      </c>
      <c r="D108" s="610">
        <v>33</v>
      </c>
      <c r="E108" s="524">
        <v>205</v>
      </c>
      <c r="F108" s="524" t="s">
        <v>4509</v>
      </c>
      <c r="G108" s="525">
        <v>45</v>
      </c>
      <c r="H108" s="135">
        <v>159</v>
      </c>
      <c r="I108" s="499" t="s">
        <v>3738</v>
      </c>
      <c r="J108" s="136">
        <v>43</v>
      </c>
      <c r="K108" s="501">
        <v>183</v>
      </c>
      <c r="L108" s="431" t="s">
        <v>2960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10">
        <v>327</v>
      </c>
      <c r="C109" s="610" t="s">
        <v>5247</v>
      </c>
      <c r="D109" s="610">
        <v>33</v>
      </c>
      <c r="E109" s="524">
        <v>312</v>
      </c>
      <c r="F109" s="524" t="s">
        <v>4510</v>
      </c>
      <c r="G109" s="525">
        <v>54</v>
      </c>
      <c r="H109" s="135">
        <v>333</v>
      </c>
      <c r="I109" s="499" t="s">
        <v>3739</v>
      </c>
      <c r="J109" s="136">
        <v>49</v>
      </c>
      <c r="K109" s="501">
        <v>302</v>
      </c>
      <c r="L109" s="431" t="s">
        <v>2961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10">
        <v>1</v>
      </c>
      <c r="C110" s="610" t="s">
        <v>1858</v>
      </c>
      <c r="D110" s="61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10">
        <v>169</v>
      </c>
      <c r="C111" s="610" t="s">
        <v>5248</v>
      </c>
      <c r="D111" s="610">
        <v>35</v>
      </c>
      <c r="E111" s="524">
        <v>190</v>
      </c>
      <c r="F111" s="524" t="s">
        <v>4511</v>
      </c>
      <c r="G111" s="525">
        <v>35</v>
      </c>
      <c r="H111" s="135">
        <v>183</v>
      </c>
      <c r="I111" s="499" t="s">
        <v>3740</v>
      </c>
      <c r="J111" s="136">
        <v>54</v>
      </c>
      <c r="K111" s="501">
        <v>170</v>
      </c>
      <c r="L111" s="431" t="s">
        <v>2962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10">
        <v>50</v>
      </c>
      <c r="C112" s="610" t="s">
        <v>5249</v>
      </c>
      <c r="D112" s="610">
        <v>25</v>
      </c>
      <c r="E112" s="524">
        <v>58</v>
      </c>
      <c r="F112" s="524" t="s">
        <v>4512</v>
      </c>
      <c r="G112" s="525">
        <v>37</v>
      </c>
      <c r="H112" s="135">
        <v>58</v>
      </c>
      <c r="I112" s="499" t="s">
        <v>3741</v>
      </c>
      <c r="J112" s="136">
        <v>44</v>
      </c>
      <c r="K112" s="501">
        <v>48</v>
      </c>
      <c r="L112" s="431" t="s">
        <v>2963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10">
        <v>47</v>
      </c>
      <c r="C113" s="610" t="s">
        <v>5250</v>
      </c>
      <c r="D113" s="610">
        <v>13</v>
      </c>
      <c r="E113" s="524">
        <v>49</v>
      </c>
      <c r="F113" s="524" t="s">
        <v>4513</v>
      </c>
      <c r="G113" s="525">
        <v>22</v>
      </c>
      <c r="H113" s="135">
        <v>44</v>
      </c>
      <c r="I113" s="499" t="s">
        <v>3742</v>
      </c>
      <c r="J113" s="136">
        <v>27</v>
      </c>
      <c r="K113" s="501">
        <v>41</v>
      </c>
      <c r="L113" s="431" t="s">
        <v>2964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11"/>
      <c r="C114" s="611"/>
      <c r="D114" s="61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13">
        <v>2445</v>
      </c>
      <c r="C115" s="614" t="s">
        <v>5267</v>
      </c>
      <c r="D115" s="614">
        <v>24</v>
      </c>
      <c r="E115" s="437">
        <v>2190</v>
      </c>
      <c r="F115" s="546" t="s">
        <v>4515</v>
      </c>
      <c r="G115" s="547">
        <v>42</v>
      </c>
      <c r="H115" s="255">
        <v>2150</v>
      </c>
      <c r="I115" s="35" t="s">
        <v>3758</v>
      </c>
      <c r="J115" s="256">
        <v>39</v>
      </c>
      <c r="K115" s="437">
        <v>2138</v>
      </c>
      <c r="L115" s="437" t="s">
        <v>2981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9">
        <v>205</v>
      </c>
      <c r="C116" s="610" t="s">
        <v>5252</v>
      </c>
      <c r="D116" s="610">
        <v>26</v>
      </c>
      <c r="E116" s="312">
        <v>188</v>
      </c>
      <c r="F116" s="521" t="s">
        <v>4491</v>
      </c>
      <c r="G116" s="522">
        <v>55</v>
      </c>
      <c r="H116" s="135">
        <v>213</v>
      </c>
      <c r="I116" s="499" t="s">
        <v>3744</v>
      </c>
      <c r="J116" s="136">
        <v>42</v>
      </c>
      <c r="K116" s="501">
        <v>190</v>
      </c>
      <c r="L116" s="431" t="s">
        <v>2966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10">
        <v>332</v>
      </c>
      <c r="C117" s="610" t="s">
        <v>5253</v>
      </c>
      <c r="D117" s="610">
        <v>18</v>
      </c>
      <c r="E117" s="524">
        <v>317</v>
      </c>
      <c r="F117" s="524" t="s">
        <v>4492</v>
      </c>
      <c r="G117" s="525">
        <v>37</v>
      </c>
      <c r="H117" s="135">
        <v>301</v>
      </c>
      <c r="I117" s="499" t="s">
        <v>3745</v>
      </c>
      <c r="J117" s="136">
        <v>34</v>
      </c>
      <c r="K117" s="501">
        <v>317</v>
      </c>
      <c r="L117" s="431" t="s">
        <v>2967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10">
        <v>31</v>
      </c>
      <c r="C118" s="610" t="s">
        <v>5254</v>
      </c>
      <c r="D118" s="610">
        <v>28</v>
      </c>
      <c r="E118" s="524">
        <v>38</v>
      </c>
      <c r="F118" s="524" t="s">
        <v>4493</v>
      </c>
      <c r="G118" s="525">
        <v>55</v>
      </c>
      <c r="H118" s="135">
        <v>24</v>
      </c>
      <c r="I118" s="499" t="s">
        <v>3746</v>
      </c>
      <c r="J118" s="136">
        <v>36</v>
      </c>
      <c r="K118" s="501">
        <v>23</v>
      </c>
      <c r="L118" s="431" t="s">
        <v>2968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10">
        <v>9</v>
      </c>
      <c r="C119" s="610" t="s">
        <v>5255</v>
      </c>
      <c r="D119" s="610">
        <v>28</v>
      </c>
      <c r="E119" s="524">
        <v>7</v>
      </c>
      <c r="F119" s="524" t="s">
        <v>4494</v>
      </c>
      <c r="G119" s="525">
        <v>7</v>
      </c>
      <c r="H119" s="135">
        <v>3</v>
      </c>
      <c r="I119" s="499" t="s">
        <v>3747</v>
      </c>
      <c r="J119" s="136">
        <v>48</v>
      </c>
      <c r="K119" s="501">
        <v>2</v>
      </c>
      <c r="L119" s="431" t="s">
        <v>2969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10">
        <v>412</v>
      </c>
      <c r="C120" s="610" t="s">
        <v>5256</v>
      </c>
      <c r="D120" s="610">
        <v>24</v>
      </c>
      <c r="E120" s="524">
        <v>384</v>
      </c>
      <c r="F120" s="524" t="s">
        <v>4495</v>
      </c>
      <c r="G120" s="525">
        <v>41</v>
      </c>
      <c r="H120" s="135">
        <v>382</v>
      </c>
      <c r="I120" s="499" t="s">
        <v>3748</v>
      </c>
      <c r="J120" s="136">
        <v>36</v>
      </c>
      <c r="K120" s="501">
        <v>383</v>
      </c>
      <c r="L120" s="431" t="s">
        <v>2970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10">
        <v>3</v>
      </c>
      <c r="C121" s="610" t="s">
        <v>5257</v>
      </c>
      <c r="D121" s="61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2971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10">
        <v>57</v>
      </c>
      <c r="C122" s="610" t="s">
        <v>5258</v>
      </c>
      <c r="D122" s="610">
        <v>31</v>
      </c>
      <c r="E122" s="524">
        <v>68</v>
      </c>
      <c r="F122" s="524" t="s">
        <v>4496</v>
      </c>
      <c r="G122" s="525">
        <v>38</v>
      </c>
      <c r="H122" s="135">
        <v>46</v>
      </c>
      <c r="I122" s="499" t="s">
        <v>3749</v>
      </c>
      <c r="J122" s="136">
        <v>52</v>
      </c>
      <c r="K122" s="501">
        <v>54</v>
      </c>
      <c r="L122" s="431" t="s">
        <v>2972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10">
        <v>1003</v>
      </c>
      <c r="C123" s="610" t="s">
        <v>5259</v>
      </c>
      <c r="D123" s="610">
        <v>25</v>
      </c>
      <c r="E123" s="524">
        <v>767</v>
      </c>
      <c r="F123" s="524" t="s">
        <v>4497</v>
      </c>
      <c r="G123" s="525">
        <v>40</v>
      </c>
      <c r="H123" s="135">
        <v>756</v>
      </c>
      <c r="I123" s="499" t="s">
        <v>3750</v>
      </c>
      <c r="J123" s="136">
        <v>41</v>
      </c>
      <c r="K123" s="501">
        <v>798</v>
      </c>
      <c r="L123" s="431" t="s">
        <v>2973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10">
        <v>27</v>
      </c>
      <c r="C124" s="610" t="s">
        <v>5260</v>
      </c>
      <c r="D124" s="610">
        <v>17</v>
      </c>
      <c r="E124" s="524">
        <v>28</v>
      </c>
      <c r="F124" s="524" t="s">
        <v>4498</v>
      </c>
      <c r="G124" s="525">
        <v>53</v>
      </c>
      <c r="H124" s="135">
        <v>27</v>
      </c>
      <c r="I124" s="499" t="s">
        <v>3751</v>
      </c>
      <c r="J124" s="136">
        <v>41</v>
      </c>
      <c r="K124" s="501">
        <v>20</v>
      </c>
      <c r="L124" s="431" t="s">
        <v>2974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10">
        <v>35</v>
      </c>
      <c r="C125" s="610" t="s">
        <v>5261</v>
      </c>
      <c r="D125" s="610">
        <v>25</v>
      </c>
      <c r="E125" s="524">
        <v>39</v>
      </c>
      <c r="F125" s="524" t="s">
        <v>4499</v>
      </c>
      <c r="G125" s="525">
        <v>49</v>
      </c>
      <c r="H125" s="135">
        <v>49</v>
      </c>
      <c r="I125" s="499" t="s">
        <v>3752</v>
      </c>
      <c r="J125" s="136">
        <v>62</v>
      </c>
      <c r="K125" s="501">
        <v>42</v>
      </c>
      <c r="L125" s="431" t="s">
        <v>2975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10">
        <v>83</v>
      </c>
      <c r="C126" s="610" t="s">
        <v>5262</v>
      </c>
      <c r="D126" s="610">
        <v>17</v>
      </c>
      <c r="E126" s="524">
        <v>70</v>
      </c>
      <c r="F126" s="524" t="s">
        <v>4500</v>
      </c>
      <c r="G126" s="525">
        <v>42</v>
      </c>
      <c r="H126" s="135">
        <v>85</v>
      </c>
      <c r="I126" s="499" t="s">
        <v>3753</v>
      </c>
      <c r="J126" s="136">
        <v>33</v>
      </c>
      <c r="K126" s="501">
        <v>80</v>
      </c>
      <c r="L126" s="431" t="s">
        <v>2976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10">
        <v>52</v>
      </c>
      <c r="C127" s="610" t="s">
        <v>5263</v>
      </c>
      <c r="D127" s="610">
        <v>32</v>
      </c>
      <c r="E127" s="524">
        <v>55</v>
      </c>
      <c r="F127" s="524" t="s">
        <v>4501</v>
      </c>
      <c r="G127" s="525">
        <v>43</v>
      </c>
      <c r="H127" s="135">
        <v>43</v>
      </c>
      <c r="I127" s="499" t="s">
        <v>3754</v>
      </c>
      <c r="J127" s="136">
        <v>42</v>
      </c>
      <c r="K127" s="501">
        <v>39</v>
      </c>
      <c r="L127" s="431" t="s">
        <v>2977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10">
        <v>149</v>
      </c>
      <c r="C128" s="610" t="s">
        <v>5264</v>
      </c>
      <c r="D128" s="610">
        <v>32</v>
      </c>
      <c r="E128" s="524">
        <v>173</v>
      </c>
      <c r="F128" s="524" t="s">
        <v>4502</v>
      </c>
      <c r="G128" s="525">
        <v>38</v>
      </c>
      <c r="H128" s="135">
        <v>159</v>
      </c>
      <c r="I128" s="499" t="s">
        <v>3755</v>
      </c>
      <c r="J128" s="136">
        <v>36</v>
      </c>
      <c r="K128" s="501">
        <v>138</v>
      </c>
      <c r="L128" s="431" t="s">
        <v>2978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10">
        <v>29</v>
      </c>
      <c r="C129" s="610" t="s">
        <v>5265</v>
      </c>
      <c r="D129" s="610">
        <v>25</v>
      </c>
      <c r="E129" s="524">
        <v>32</v>
      </c>
      <c r="F129" s="524" t="s">
        <v>4503</v>
      </c>
      <c r="G129" s="525">
        <v>37</v>
      </c>
      <c r="H129" s="135">
        <v>40</v>
      </c>
      <c r="I129" s="499" t="s">
        <v>3756</v>
      </c>
      <c r="J129" s="136">
        <v>35</v>
      </c>
      <c r="K129" s="501">
        <v>32</v>
      </c>
      <c r="L129" s="431" t="s">
        <v>2979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10">
        <v>18</v>
      </c>
      <c r="C130" s="610" t="s">
        <v>5266</v>
      </c>
      <c r="D130" s="610">
        <v>26</v>
      </c>
      <c r="E130" s="527">
        <v>23</v>
      </c>
      <c r="F130" s="527" t="s">
        <v>4504</v>
      </c>
      <c r="G130" s="528">
        <v>75</v>
      </c>
      <c r="H130" s="131">
        <v>21</v>
      </c>
      <c r="I130" s="37" t="s">
        <v>3757</v>
      </c>
      <c r="J130" s="132">
        <v>55</v>
      </c>
      <c r="K130" s="434">
        <v>17</v>
      </c>
      <c r="L130" s="434" t="s">
        <v>2980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11"/>
      <c r="C131" s="611"/>
      <c r="D131" s="61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12"/>
      <c r="C132" s="612"/>
      <c r="D132" s="61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44511</v>
      </c>
      <c r="B133" s="608">
        <v>2021</v>
      </c>
      <c r="C133" s="608"/>
      <c r="D133" s="60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8" t="s">
        <v>262</v>
      </c>
      <c r="C134" s="608" t="s">
        <v>263</v>
      </c>
      <c r="D134" s="60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13">
        <v>1148</v>
      </c>
      <c r="C135" s="614" t="s">
        <v>5289</v>
      </c>
      <c r="D135" s="614">
        <v>27</v>
      </c>
      <c r="E135" s="437">
        <v>1083</v>
      </c>
      <c r="F135" s="546" t="s">
        <v>4540</v>
      </c>
      <c r="G135" s="547">
        <v>44</v>
      </c>
      <c r="H135" s="255">
        <v>1073</v>
      </c>
      <c r="I135" s="35" t="s">
        <v>3783</v>
      </c>
      <c r="J135" s="256">
        <v>48</v>
      </c>
      <c r="K135" s="437">
        <v>1076</v>
      </c>
      <c r="L135" s="437" t="s">
        <v>3006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9">
        <v>8</v>
      </c>
      <c r="C136" s="610" t="s">
        <v>5268</v>
      </c>
      <c r="D136" s="610">
        <v>21</v>
      </c>
      <c r="E136" s="501">
        <v>7</v>
      </c>
      <c r="F136" s="524" t="s">
        <v>4516</v>
      </c>
      <c r="G136" s="525">
        <v>64</v>
      </c>
      <c r="H136" s="135">
        <v>6</v>
      </c>
      <c r="I136" s="499" t="s">
        <v>3759</v>
      </c>
      <c r="J136" s="136">
        <v>68</v>
      </c>
      <c r="K136" s="501">
        <v>8</v>
      </c>
      <c r="L136" s="431" t="s">
        <v>2982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10">
        <v>5</v>
      </c>
      <c r="C137" s="610" t="s">
        <v>5269</v>
      </c>
      <c r="D137" s="610">
        <v>27</v>
      </c>
      <c r="E137" s="524">
        <v>4</v>
      </c>
      <c r="F137" s="524" t="s">
        <v>4517</v>
      </c>
      <c r="G137" s="525">
        <v>24</v>
      </c>
      <c r="H137" s="135">
        <v>6</v>
      </c>
      <c r="I137" s="499" t="s">
        <v>3760</v>
      </c>
      <c r="J137" s="136">
        <v>96</v>
      </c>
      <c r="K137" s="501">
        <v>7</v>
      </c>
      <c r="L137" s="431" t="s">
        <v>2983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10">
        <v>22</v>
      </c>
      <c r="C138" s="610" t="s">
        <v>5270</v>
      </c>
      <c r="D138" s="610">
        <v>28</v>
      </c>
      <c r="E138" s="524">
        <v>20</v>
      </c>
      <c r="F138" s="524" t="s">
        <v>4518</v>
      </c>
      <c r="G138" s="525">
        <v>42</v>
      </c>
      <c r="H138" s="135">
        <v>25</v>
      </c>
      <c r="I138" s="499" t="s">
        <v>3761</v>
      </c>
      <c r="J138" s="136">
        <v>40</v>
      </c>
      <c r="K138" s="501">
        <v>27</v>
      </c>
      <c r="L138" s="431" t="s">
        <v>2984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10">
        <v>12</v>
      </c>
      <c r="C139" s="610" t="s">
        <v>5271</v>
      </c>
      <c r="D139" s="610">
        <v>41</v>
      </c>
      <c r="E139" s="524">
        <v>16</v>
      </c>
      <c r="F139" s="524" t="s">
        <v>4519</v>
      </c>
      <c r="G139" s="525">
        <v>107</v>
      </c>
      <c r="H139" s="135">
        <v>22</v>
      </c>
      <c r="I139" s="499" t="s">
        <v>3762</v>
      </c>
      <c r="J139" s="136">
        <v>141</v>
      </c>
      <c r="K139" s="501">
        <v>16</v>
      </c>
      <c r="L139" s="431" t="s">
        <v>2985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10">
        <v>7</v>
      </c>
      <c r="C140" s="610" t="s">
        <v>5272</v>
      </c>
      <c r="D140" s="610">
        <v>33</v>
      </c>
      <c r="E140" s="524">
        <v>6</v>
      </c>
      <c r="F140" s="524" t="s">
        <v>4520</v>
      </c>
      <c r="G140" s="525">
        <v>65</v>
      </c>
      <c r="H140" s="135">
        <v>5</v>
      </c>
      <c r="I140" s="499" t="s">
        <v>3763</v>
      </c>
      <c r="J140" s="136">
        <v>93</v>
      </c>
      <c r="K140" s="501">
        <v>8</v>
      </c>
      <c r="L140" s="431" t="s">
        <v>2986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10">
        <v>14</v>
      </c>
      <c r="C141" s="610" t="s">
        <v>5273</v>
      </c>
      <c r="D141" s="610">
        <v>27</v>
      </c>
      <c r="E141" s="524">
        <v>7</v>
      </c>
      <c r="F141" s="524" t="s">
        <v>4521</v>
      </c>
      <c r="G141" s="525">
        <v>98</v>
      </c>
      <c r="H141" s="135">
        <v>8</v>
      </c>
      <c r="I141" s="499" t="s">
        <v>3764</v>
      </c>
      <c r="J141" s="136">
        <v>71</v>
      </c>
      <c r="K141" s="501">
        <v>7</v>
      </c>
      <c r="L141" s="431" t="s">
        <v>2987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10">
        <v>4</v>
      </c>
      <c r="C142" s="610" t="s">
        <v>5274</v>
      </c>
      <c r="D142" s="610">
        <v>45</v>
      </c>
      <c r="E142" s="524">
        <v>9</v>
      </c>
      <c r="F142" s="524" t="s">
        <v>4522</v>
      </c>
      <c r="G142" s="525">
        <v>80</v>
      </c>
      <c r="H142" s="135">
        <v>7</v>
      </c>
      <c r="I142" s="499" t="s">
        <v>3765</v>
      </c>
      <c r="J142" s="136">
        <v>28</v>
      </c>
      <c r="K142" s="501">
        <v>11</v>
      </c>
      <c r="L142" s="431" t="s">
        <v>2988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10">
        <v>16</v>
      </c>
      <c r="C143" s="610" t="s">
        <v>5275</v>
      </c>
      <c r="D143" s="610">
        <v>22</v>
      </c>
      <c r="E143" s="524">
        <v>17</v>
      </c>
      <c r="F143" s="524" t="s">
        <v>4523</v>
      </c>
      <c r="G143" s="525">
        <v>38</v>
      </c>
      <c r="H143" s="135">
        <v>17</v>
      </c>
      <c r="I143" s="499" t="s">
        <v>3766</v>
      </c>
      <c r="J143" s="136">
        <v>99</v>
      </c>
      <c r="K143" s="501">
        <v>18</v>
      </c>
      <c r="L143" s="431" t="s">
        <v>2989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10">
        <v>36</v>
      </c>
      <c r="C144" s="610" t="s">
        <v>5276</v>
      </c>
      <c r="D144" s="610">
        <v>16</v>
      </c>
      <c r="E144" s="524">
        <v>30</v>
      </c>
      <c r="F144" s="524" t="s">
        <v>4524</v>
      </c>
      <c r="G144" s="525">
        <v>27</v>
      </c>
      <c r="H144" s="135">
        <v>32</v>
      </c>
      <c r="I144" s="499" t="s">
        <v>3767</v>
      </c>
      <c r="J144" s="136">
        <v>31</v>
      </c>
      <c r="K144" s="501">
        <v>29</v>
      </c>
      <c r="L144" s="431" t="s">
        <v>2990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10">
        <v>26</v>
      </c>
      <c r="C145" s="610" t="s">
        <v>4421</v>
      </c>
      <c r="D145" s="610">
        <v>32</v>
      </c>
      <c r="E145" s="524">
        <v>34</v>
      </c>
      <c r="F145" s="524" t="s">
        <v>4525</v>
      </c>
      <c r="G145" s="525">
        <v>35</v>
      </c>
      <c r="H145" s="135">
        <v>31</v>
      </c>
      <c r="I145" s="499" t="s">
        <v>3768</v>
      </c>
      <c r="J145" s="136">
        <v>47</v>
      </c>
      <c r="K145" s="501">
        <v>34</v>
      </c>
      <c r="L145" s="431" t="s">
        <v>2991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10">
        <v>13</v>
      </c>
      <c r="C146" s="610" t="s">
        <v>5277</v>
      </c>
      <c r="D146" s="610">
        <v>23</v>
      </c>
      <c r="E146" s="524">
        <v>14</v>
      </c>
      <c r="F146" s="524" t="s">
        <v>4526</v>
      </c>
      <c r="G146" s="525">
        <v>42</v>
      </c>
      <c r="H146" s="135">
        <v>14</v>
      </c>
      <c r="I146" s="499" t="s">
        <v>3769</v>
      </c>
      <c r="J146" s="136">
        <v>28</v>
      </c>
      <c r="K146" s="501">
        <v>13</v>
      </c>
      <c r="L146" s="431" t="s">
        <v>2992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10">
        <v>6</v>
      </c>
      <c r="C147" s="610" t="s">
        <v>5278</v>
      </c>
      <c r="D147" s="610">
        <v>4</v>
      </c>
      <c r="E147" s="524">
        <v>9</v>
      </c>
      <c r="F147" s="524" t="s">
        <v>4527</v>
      </c>
      <c r="G147" s="525">
        <v>66</v>
      </c>
      <c r="H147" s="135">
        <v>12</v>
      </c>
      <c r="I147" s="499" t="s">
        <v>3770</v>
      </c>
      <c r="J147" s="136">
        <v>174</v>
      </c>
      <c r="K147" s="501">
        <v>14</v>
      </c>
      <c r="L147" s="431" t="s">
        <v>2993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10">
        <v>5</v>
      </c>
      <c r="C148" s="610" t="s">
        <v>5279</v>
      </c>
      <c r="D148" s="610">
        <v>52</v>
      </c>
      <c r="E148" s="524">
        <v>12</v>
      </c>
      <c r="F148" s="524" t="s">
        <v>4528</v>
      </c>
      <c r="G148" s="525">
        <v>30</v>
      </c>
      <c r="H148" s="135">
        <v>11</v>
      </c>
      <c r="I148" s="499" t="s">
        <v>3771</v>
      </c>
      <c r="J148" s="136">
        <v>78</v>
      </c>
      <c r="K148" s="501">
        <v>10</v>
      </c>
      <c r="L148" s="431" t="s">
        <v>2994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10">
        <v>1</v>
      </c>
      <c r="C149" s="610" t="s">
        <v>2537</v>
      </c>
      <c r="D149" s="610">
        <v>14</v>
      </c>
      <c r="E149" s="524">
        <v>3</v>
      </c>
      <c r="F149" s="524" t="s">
        <v>4529</v>
      </c>
      <c r="G149" s="525">
        <v>120</v>
      </c>
      <c r="H149" s="135">
        <v>3</v>
      </c>
      <c r="I149" s="499" t="s">
        <v>3772</v>
      </c>
      <c r="J149" s="136">
        <v>20</v>
      </c>
      <c r="K149" s="501">
        <v>3</v>
      </c>
      <c r="L149" s="431" t="s">
        <v>2995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10">
        <v>21</v>
      </c>
      <c r="C150" s="610" t="s">
        <v>5280</v>
      </c>
      <c r="D150" s="610">
        <v>11</v>
      </c>
      <c r="E150" s="524">
        <v>25</v>
      </c>
      <c r="F150" s="524" t="s">
        <v>4530</v>
      </c>
      <c r="G150" s="525">
        <v>41</v>
      </c>
      <c r="H150" s="135">
        <v>18</v>
      </c>
      <c r="I150" s="499" t="s">
        <v>3773</v>
      </c>
      <c r="J150" s="136">
        <v>33</v>
      </c>
      <c r="K150" s="501">
        <v>20</v>
      </c>
      <c r="L150" s="431" t="s">
        <v>2996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10">
        <v>130</v>
      </c>
      <c r="C151" s="610" t="s">
        <v>5281</v>
      </c>
      <c r="D151" s="610">
        <v>31</v>
      </c>
      <c r="E151" s="524">
        <v>120</v>
      </c>
      <c r="F151" s="524" t="s">
        <v>4531</v>
      </c>
      <c r="G151" s="525">
        <v>58</v>
      </c>
      <c r="H151" s="135">
        <v>104</v>
      </c>
      <c r="I151" s="499" t="s">
        <v>3774</v>
      </c>
      <c r="J151" s="136">
        <v>59</v>
      </c>
      <c r="K151" s="501">
        <v>104</v>
      </c>
      <c r="L151" s="431" t="s">
        <v>2997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10">
        <v>25</v>
      </c>
      <c r="C152" s="610" t="s">
        <v>5282</v>
      </c>
      <c r="D152" s="610">
        <v>178</v>
      </c>
      <c r="E152" s="524">
        <v>19</v>
      </c>
      <c r="F152" s="524" t="s">
        <v>4532</v>
      </c>
      <c r="G152" s="525">
        <v>58</v>
      </c>
      <c r="H152" s="135">
        <v>18</v>
      </c>
      <c r="I152" s="499" t="s">
        <v>3775</v>
      </c>
      <c r="J152" s="136">
        <v>45</v>
      </c>
      <c r="K152" s="501">
        <v>18</v>
      </c>
      <c r="L152" s="431" t="s">
        <v>2998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10">
        <v>18</v>
      </c>
      <c r="C153" s="610" t="s">
        <v>5283</v>
      </c>
      <c r="D153" s="610">
        <v>15</v>
      </c>
      <c r="E153" s="524">
        <v>9</v>
      </c>
      <c r="F153" s="524" t="s">
        <v>4533</v>
      </c>
      <c r="G153" s="525">
        <v>89</v>
      </c>
      <c r="H153" s="135">
        <v>13</v>
      </c>
      <c r="I153" s="499" t="s">
        <v>3776</v>
      </c>
      <c r="J153" s="136">
        <v>49</v>
      </c>
      <c r="K153" s="501">
        <v>13</v>
      </c>
      <c r="L153" s="431" t="s">
        <v>2999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10">
        <v>0</v>
      </c>
      <c r="C154" s="610" t="s">
        <v>270</v>
      </c>
      <c r="D154" s="610">
        <v>0</v>
      </c>
      <c r="E154" s="524">
        <v>3</v>
      </c>
      <c r="F154" s="524" t="s">
        <v>2755</v>
      </c>
      <c r="G154" s="525">
        <v>96</v>
      </c>
      <c r="H154" s="135">
        <v>1</v>
      </c>
      <c r="I154" s="499" t="s">
        <v>3291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10">
        <v>11</v>
      </c>
      <c r="C155" s="610" t="s">
        <v>5284</v>
      </c>
      <c r="D155" s="610">
        <v>20</v>
      </c>
      <c r="E155" s="524">
        <v>7</v>
      </c>
      <c r="F155" s="524" t="s">
        <v>4534</v>
      </c>
      <c r="G155" s="525">
        <v>106</v>
      </c>
      <c r="H155" s="135">
        <v>10</v>
      </c>
      <c r="I155" s="499" t="s">
        <v>3777</v>
      </c>
      <c r="J155" s="136">
        <v>71</v>
      </c>
      <c r="K155" s="501">
        <v>18</v>
      </c>
      <c r="L155" s="431" t="s">
        <v>3000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10">
        <v>635</v>
      </c>
      <c r="C156" s="610" t="s">
        <v>5285</v>
      </c>
      <c r="D156" s="610">
        <v>23</v>
      </c>
      <c r="E156" s="524">
        <v>571</v>
      </c>
      <c r="F156" s="524" t="s">
        <v>4535</v>
      </c>
      <c r="G156" s="525">
        <v>34</v>
      </c>
      <c r="H156" s="135">
        <v>579</v>
      </c>
      <c r="I156" s="499" t="s">
        <v>3778</v>
      </c>
      <c r="J156" s="136">
        <v>39</v>
      </c>
      <c r="K156" s="501">
        <v>562</v>
      </c>
      <c r="L156" s="431" t="s">
        <v>3001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10">
        <v>95</v>
      </c>
      <c r="C157" s="610" t="s">
        <v>5286</v>
      </c>
      <c r="D157" s="610">
        <v>13</v>
      </c>
      <c r="E157" s="524">
        <v>101</v>
      </c>
      <c r="F157" s="524" t="s">
        <v>4536</v>
      </c>
      <c r="G157" s="525">
        <v>54</v>
      </c>
      <c r="H157" s="135">
        <v>89</v>
      </c>
      <c r="I157" s="499" t="s">
        <v>3779</v>
      </c>
      <c r="J157" s="136">
        <v>42</v>
      </c>
      <c r="K157" s="501">
        <v>88</v>
      </c>
      <c r="L157" s="431" t="s">
        <v>3002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10">
        <v>5</v>
      </c>
      <c r="C158" s="610" t="s">
        <v>5287</v>
      </c>
      <c r="D158" s="610">
        <v>16</v>
      </c>
      <c r="E158" s="524">
        <v>9</v>
      </c>
      <c r="F158" s="524" t="s">
        <v>4537</v>
      </c>
      <c r="G158" s="525">
        <v>100</v>
      </c>
      <c r="H158" s="135">
        <v>9</v>
      </c>
      <c r="I158" s="499" t="s">
        <v>3780</v>
      </c>
      <c r="J158" s="136">
        <v>50</v>
      </c>
      <c r="K158" s="501">
        <v>6</v>
      </c>
      <c r="L158" s="431" t="s">
        <v>3003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10">
        <v>8</v>
      </c>
      <c r="C159" s="610" t="s">
        <v>697</v>
      </c>
      <c r="D159" s="610">
        <v>39</v>
      </c>
      <c r="E159" s="524">
        <v>7</v>
      </c>
      <c r="F159" s="524" t="s">
        <v>4538</v>
      </c>
      <c r="G159" s="525">
        <v>32</v>
      </c>
      <c r="H159" s="135">
        <v>6</v>
      </c>
      <c r="I159" s="499" t="s">
        <v>3781</v>
      </c>
      <c r="J159" s="136">
        <v>26</v>
      </c>
      <c r="K159" s="501">
        <v>10</v>
      </c>
      <c r="L159" s="431" t="s">
        <v>3004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10">
        <v>25</v>
      </c>
      <c r="C160" s="610" t="s">
        <v>5288</v>
      </c>
      <c r="D160" s="610">
        <v>30</v>
      </c>
      <c r="E160" s="524">
        <v>24</v>
      </c>
      <c r="F160" s="524" t="s">
        <v>4539</v>
      </c>
      <c r="G160" s="525">
        <v>38</v>
      </c>
      <c r="H160" s="135">
        <v>27</v>
      </c>
      <c r="I160" s="499" t="s">
        <v>3782</v>
      </c>
      <c r="J160" s="136">
        <v>35</v>
      </c>
      <c r="K160" s="501">
        <v>30</v>
      </c>
      <c r="L160" s="431" t="s">
        <v>3005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11"/>
      <c r="C161" s="611"/>
      <c r="D161" s="61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11"/>
      <c r="C162" s="611"/>
      <c r="D162" s="61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12"/>
      <c r="C163" s="612"/>
      <c r="D163" s="61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44511</v>
      </c>
      <c r="B164" s="608">
        <v>2021</v>
      </c>
      <c r="C164" s="608"/>
      <c r="D164" s="60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8" t="s">
        <v>262</v>
      </c>
      <c r="C165" s="608" t="s">
        <v>263</v>
      </c>
      <c r="D165" s="60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13">
        <v>1488</v>
      </c>
      <c r="C166" s="614" t="s">
        <v>5311</v>
      </c>
      <c r="D166" s="614">
        <v>50</v>
      </c>
      <c r="E166" s="437">
        <v>1452</v>
      </c>
      <c r="F166" s="546" t="s">
        <v>4563</v>
      </c>
      <c r="G166" s="547">
        <v>79</v>
      </c>
      <c r="H166" s="255">
        <v>1431</v>
      </c>
      <c r="I166" s="35" t="s">
        <v>3805</v>
      </c>
      <c r="J166" s="256">
        <v>66</v>
      </c>
      <c r="K166" s="437">
        <v>1399</v>
      </c>
      <c r="L166" s="437" t="s">
        <v>3028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9">
        <v>72</v>
      </c>
      <c r="C167" s="610" t="s">
        <v>5290</v>
      </c>
      <c r="D167" s="610">
        <v>31</v>
      </c>
      <c r="E167" s="501">
        <v>63</v>
      </c>
      <c r="F167" s="524" t="s">
        <v>4541</v>
      </c>
      <c r="G167" s="525">
        <v>43</v>
      </c>
      <c r="H167" s="135">
        <v>67</v>
      </c>
      <c r="I167" s="499" t="s">
        <v>3784</v>
      </c>
      <c r="J167" s="136">
        <v>58</v>
      </c>
      <c r="K167" s="501">
        <v>83</v>
      </c>
      <c r="L167" s="431" t="s">
        <v>3007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10">
        <v>30</v>
      </c>
      <c r="C168" s="610" t="s">
        <v>5291</v>
      </c>
      <c r="D168" s="610">
        <v>62</v>
      </c>
      <c r="E168" s="524">
        <v>38</v>
      </c>
      <c r="F168" s="524" t="s">
        <v>4542</v>
      </c>
      <c r="G168" s="525">
        <v>41</v>
      </c>
      <c r="H168" s="135">
        <v>19</v>
      </c>
      <c r="I168" s="499" t="s">
        <v>3785</v>
      </c>
      <c r="J168" s="136">
        <v>59</v>
      </c>
      <c r="K168" s="501">
        <v>27</v>
      </c>
      <c r="L168" s="431" t="s">
        <v>3008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10">
        <v>199</v>
      </c>
      <c r="C169" s="610" t="s">
        <v>5292</v>
      </c>
      <c r="D169" s="610">
        <v>61</v>
      </c>
      <c r="E169" s="524">
        <v>179</v>
      </c>
      <c r="F169" s="524" t="s">
        <v>4543</v>
      </c>
      <c r="G169" s="525">
        <v>69</v>
      </c>
      <c r="H169" s="135">
        <v>173</v>
      </c>
      <c r="I169" s="499" t="s">
        <v>3786</v>
      </c>
      <c r="J169" s="136">
        <v>74</v>
      </c>
      <c r="K169" s="501">
        <v>189</v>
      </c>
      <c r="L169" s="431" t="s">
        <v>3009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10">
        <v>93</v>
      </c>
      <c r="C170" s="610" t="s">
        <v>5293</v>
      </c>
      <c r="D170" s="610">
        <v>17</v>
      </c>
      <c r="E170" s="524">
        <v>77</v>
      </c>
      <c r="F170" s="524" t="s">
        <v>4544</v>
      </c>
      <c r="G170" s="525">
        <v>53</v>
      </c>
      <c r="H170" s="135">
        <v>90</v>
      </c>
      <c r="I170" s="499" t="s">
        <v>3787</v>
      </c>
      <c r="J170" s="136">
        <v>46</v>
      </c>
      <c r="K170" s="501">
        <v>107</v>
      </c>
      <c r="L170" s="431" t="s">
        <v>3010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10">
        <v>132</v>
      </c>
      <c r="C171" s="610" t="s">
        <v>5294</v>
      </c>
      <c r="D171" s="610">
        <v>36</v>
      </c>
      <c r="E171" s="524">
        <v>109</v>
      </c>
      <c r="F171" s="524" t="s">
        <v>4545</v>
      </c>
      <c r="G171" s="525">
        <v>54</v>
      </c>
      <c r="H171" s="135">
        <v>123</v>
      </c>
      <c r="I171" s="499" t="s">
        <v>3788</v>
      </c>
      <c r="J171" s="136">
        <v>45</v>
      </c>
      <c r="K171" s="501">
        <v>113</v>
      </c>
      <c r="L171" s="431" t="s">
        <v>3011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10">
        <v>89</v>
      </c>
      <c r="C172" s="610" t="s">
        <v>5295</v>
      </c>
      <c r="D172" s="610">
        <v>51</v>
      </c>
      <c r="E172" s="524">
        <v>126</v>
      </c>
      <c r="F172" s="524" t="s">
        <v>4546</v>
      </c>
      <c r="G172" s="525">
        <v>100</v>
      </c>
      <c r="H172" s="135">
        <v>114</v>
      </c>
      <c r="I172" s="499" t="s">
        <v>3789</v>
      </c>
      <c r="J172" s="136">
        <v>82</v>
      </c>
      <c r="K172" s="501">
        <v>87</v>
      </c>
      <c r="L172" s="431" t="s">
        <v>3012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10">
        <v>157</v>
      </c>
      <c r="C173" s="610" t="s">
        <v>5296</v>
      </c>
      <c r="D173" s="610">
        <v>53</v>
      </c>
      <c r="E173" s="524">
        <v>137</v>
      </c>
      <c r="F173" s="524" t="s">
        <v>4547</v>
      </c>
      <c r="G173" s="525">
        <v>88</v>
      </c>
      <c r="H173" s="135">
        <v>149</v>
      </c>
      <c r="I173" s="499" t="s">
        <v>3790</v>
      </c>
      <c r="J173" s="136">
        <v>74</v>
      </c>
      <c r="K173" s="501">
        <v>139</v>
      </c>
      <c r="L173" s="431" t="s">
        <v>3013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10">
        <v>31</v>
      </c>
      <c r="C174" s="610" t="s">
        <v>5297</v>
      </c>
      <c r="D174" s="610">
        <v>21</v>
      </c>
      <c r="E174" s="524">
        <v>42</v>
      </c>
      <c r="F174" s="524" t="s">
        <v>4548</v>
      </c>
      <c r="G174" s="525">
        <v>31</v>
      </c>
      <c r="H174" s="135">
        <v>37</v>
      </c>
      <c r="I174" s="499" t="s">
        <v>3791</v>
      </c>
      <c r="J174" s="136">
        <v>40</v>
      </c>
      <c r="K174" s="501">
        <v>45</v>
      </c>
      <c r="L174" s="431" t="s">
        <v>3014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10">
        <v>34</v>
      </c>
      <c r="C175" s="610" t="s">
        <v>5298</v>
      </c>
      <c r="D175" s="610">
        <v>49</v>
      </c>
      <c r="E175" s="524">
        <v>60</v>
      </c>
      <c r="F175" s="524" t="s">
        <v>4549</v>
      </c>
      <c r="G175" s="525">
        <v>96</v>
      </c>
      <c r="H175" s="135">
        <v>52</v>
      </c>
      <c r="I175" s="499" t="s">
        <v>3792</v>
      </c>
      <c r="J175" s="136">
        <v>-61</v>
      </c>
      <c r="K175" s="501">
        <v>51</v>
      </c>
      <c r="L175" s="431" t="s">
        <v>3015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10">
        <v>18</v>
      </c>
      <c r="C176" s="610" t="s">
        <v>5299</v>
      </c>
      <c r="D176" s="610">
        <v>78</v>
      </c>
      <c r="E176" s="524">
        <v>20</v>
      </c>
      <c r="F176" s="524" t="s">
        <v>4550</v>
      </c>
      <c r="G176" s="525">
        <v>37</v>
      </c>
      <c r="H176" s="135">
        <v>16</v>
      </c>
      <c r="I176" s="499" t="s">
        <v>3793</v>
      </c>
      <c r="J176" s="136">
        <v>35</v>
      </c>
      <c r="K176" s="501">
        <v>16</v>
      </c>
      <c r="L176" s="431" t="s">
        <v>3016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10">
        <v>174</v>
      </c>
      <c r="C177" s="610" t="s">
        <v>5300</v>
      </c>
      <c r="D177" s="610">
        <v>61</v>
      </c>
      <c r="E177" s="524">
        <v>174</v>
      </c>
      <c r="F177" s="524" t="s">
        <v>4551</v>
      </c>
      <c r="G177" s="525">
        <v>92</v>
      </c>
      <c r="H177" s="135">
        <v>169</v>
      </c>
      <c r="I177" s="499" t="s">
        <v>3794</v>
      </c>
      <c r="J177" s="136">
        <v>84</v>
      </c>
      <c r="K177" s="501">
        <v>136</v>
      </c>
      <c r="L177" s="431" t="s">
        <v>3017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10">
        <v>55</v>
      </c>
      <c r="C178" s="610" t="s">
        <v>5301</v>
      </c>
      <c r="D178" s="610">
        <v>73</v>
      </c>
      <c r="E178" s="524">
        <v>52</v>
      </c>
      <c r="F178" s="524" t="s">
        <v>4552</v>
      </c>
      <c r="G178" s="525">
        <v>94</v>
      </c>
      <c r="H178" s="135">
        <v>43</v>
      </c>
      <c r="I178" s="499" t="s">
        <v>3795</v>
      </c>
      <c r="J178" s="136">
        <v>106</v>
      </c>
      <c r="K178" s="501">
        <v>44</v>
      </c>
      <c r="L178" s="431" t="s">
        <v>3018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10">
        <v>48</v>
      </c>
      <c r="C179" s="610" t="s">
        <v>5302</v>
      </c>
      <c r="D179" s="610">
        <v>71</v>
      </c>
      <c r="E179" s="524">
        <v>39</v>
      </c>
      <c r="F179" s="524" t="s">
        <v>4553</v>
      </c>
      <c r="G179" s="525">
        <v>89</v>
      </c>
      <c r="H179" s="135">
        <v>54</v>
      </c>
      <c r="I179" s="499" t="s">
        <v>3796</v>
      </c>
      <c r="J179" s="136">
        <v>79</v>
      </c>
      <c r="K179" s="501">
        <v>47</v>
      </c>
      <c r="L179" s="431" t="s">
        <v>3019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10">
        <v>2</v>
      </c>
      <c r="C180" s="610" t="s">
        <v>5112</v>
      </c>
      <c r="D180" s="610">
        <v>3</v>
      </c>
      <c r="E180" s="524">
        <v>2</v>
      </c>
      <c r="F180" s="524" t="s">
        <v>4554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2827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10">
        <v>25</v>
      </c>
      <c r="C181" s="610" t="s">
        <v>5303</v>
      </c>
      <c r="D181" s="610">
        <v>43</v>
      </c>
      <c r="E181" s="524">
        <v>21</v>
      </c>
      <c r="F181" s="524" t="s">
        <v>4555</v>
      </c>
      <c r="G181" s="525">
        <v>72</v>
      </c>
      <c r="H181" s="135">
        <v>15</v>
      </c>
      <c r="I181" s="499" t="s">
        <v>3797</v>
      </c>
      <c r="J181" s="136">
        <v>63</v>
      </c>
      <c r="K181" s="501">
        <v>23</v>
      </c>
      <c r="L181" s="431" t="s">
        <v>3020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10">
        <v>17</v>
      </c>
      <c r="C182" s="610" t="s">
        <v>5304</v>
      </c>
      <c r="D182" s="610">
        <v>61</v>
      </c>
      <c r="E182" s="524">
        <v>17</v>
      </c>
      <c r="F182" s="524" t="s">
        <v>4556</v>
      </c>
      <c r="G182" s="525">
        <v>74</v>
      </c>
      <c r="H182" s="135">
        <v>21</v>
      </c>
      <c r="I182" s="499" t="s">
        <v>3798</v>
      </c>
      <c r="J182" s="136">
        <v>44</v>
      </c>
      <c r="K182" s="501">
        <v>17</v>
      </c>
      <c r="L182" s="431" t="s">
        <v>3021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10">
        <v>16</v>
      </c>
      <c r="C183" s="610" t="s">
        <v>5305</v>
      </c>
      <c r="D183" s="610">
        <v>35</v>
      </c>
      <c r="E183" s="524">
        <v>19</v>
      </c>
      <c r="F183" s="524" t="s">
        <v>4557</v>
      </c>
      <c r="G183" s="525">
        <v>102</v>
      </c>
      <c r="H183" s="135">
        <v>15</v>
      </c>
      <c r="I183" s="499" t="s">
        <v>3799</v>
      </c>
      <c r="J183" s="136">
        <v>47</v>
      </c>
      <c r="K183" s="501">
        <v>15</v>
      </c>
      <c r="L183" s="431" t="s">
        <v>3022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10">
        <v>42</v>
      </c>
      <c r="C184" s="610" t="s">
        <v>5306</v>
      </c>
      <c r="D184" s="610">
        <v>41</v>
      </c>
      <c r="E184" s="524">
        <v>51</v>
      </c>
      <c r="F184" s="524" t="s">
        <v>4558</v>
      </c>
      <c r="G184" s="525">
        <v>89</v>
      </c>
      <c r="H184" s="135">
        <v>52</v>
      </c>
      <c r="I184" s="499" t="s">
        <v>3800</v>
      </c>
      <c r="J184" s="136">
        <v>75</v>
      </c>
      <c r="K184" s="501">
        <v>39</v>
      </c>
      <c r="L184" s="431" t="s">
        <v>3023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10">
        <v>14</v>
      </c>
      <c r="C185" s="610" t="s">
        <v>5307</v>
      </c>
      <c r="D185" s="610">
        <v>23</v>
      </c>
      <c r="E185" s="524">
        <v>24</v>
      </c>
      <c r="F185" s="524" t="s">
        <v>4559</v>
      </c>
      <c r="G185" s="525">
        <v>45</v>
      </c>
      <c r="H185" s="135">
        <v>18</v>
      </c>
      <c r="I185" s="499" t="s">
        <v>3801</v>
      </c>
      <c r="J185" s="136">
        <v>65</v>
      </c>
      <c r="K185" s="501">
        <v>17</v>
      </c>
      <c r="L185" s="431" t="s">
        <v>3024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10">
        <v>47</v>
      </c>
      <c r="C186" s="610" t="s">
        <v>5308</v>
      </c>
      <c r="D186" s="610">
        <v>59</v>
      </c>
      <c r="E186" s="524">
        <v>56</v>
      </c>
      <c r="F186" s="524" t="s">
        <v>4560</v>
      </c>
      <c r="G186" s="525">
        <v>132</v>
      </c>
      <c r="H186" s="135">
        <v>45</v>
      </c>
      <c r="I186" s="499" t="s">
        <v>3802</v>
      </c>
      <c r="J186" s="136">
        <v>78</v>
      </c>
      <c r="K186" s="501">
        <v>40</v>
      </c>
      <c r="L186" s="431" t="s">
        <v>3025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10">
        <v>100</v>
      </c>
      <c r="C187" s="610" t="s">
        <v>5309</v>
      </c>
      <c r="D187" s="610">
        <v>41</v>
      </c>
      <c r="E187" s="524">
        <v>80</v>
      </c>
      <c r="F187" s="524" t="s">
        <v>4561</v>
      </c>
      <c r="G187" s="525">
        <v>66</v>
      </c>
      <c r="H187" s="135">
        <v>79</v>
      </c>
      <c r="I187" s="499" t="s">
        <v>3803</v>
      </c>
      <c r="J187" s="136">
        <v>65</v>
      </c>
      <c r="K187" s="501">
        <v>73</v>
      </c>
      <c r="L187" s="431" t="s">
        <v>3026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10">
        <v>93</v>
      </c>
      <c r="C188" s="610" t="s">
        <v>5310</v>
      </c>
      <c r="D188" s="610">
        <v>59</v>
      </c>
      <c r="E188" s="524">
        <v>66</v>
      </c>
      <c r="F188" s="524" t="s">
        <v>4562</v>
      </c>
      <c r="G188" s="525">
        <v>119</v>
      </c>
      <c r="H188" s="135">
        <v>80</v>
      </c>
      <c r="I188" s="499" t="s">
        <v>3804</v>
      </c>
      <c r="J188" s="136">
        <v>113</v>
      </c>
      <c r="K188" s="501">
        <v>89</v>
      </c>
      <c r="L188" s="431" t="s">
        <v>3027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15"/>
      <c r="C189" s="615"/>
      <c r="D189" s="61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13">
        <v>1652</v>
      </c>
      <c r="C190" s="614" t="s">
        <v>5327</v>
      </c>
      <c r="D190" s="614">
        <v>20</v>
      </c>
      <c r="E190" s="437">
        <v>1568</v>
      </c>
      <c r="F190" s="546" t="s">
        <v>4578</v>
      </c>
      <c r="G190" s="547">
        <v>33</v>
      </c>
      <c r="H190" s="255">
        <v>1557</v>
      </c>
      <c r="I190" s="35" t="s">
        <v>3850</v>
      </c>
      <c r="J190" s="256">
        <v>37</v>
      </c>
      <c r="K190" s="437">
        <v>1595</v>
      </c>
      <c r="L190" s="437" t="s">
        <v>3043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9">
        <v>16</v>
      </c>
      <c r="C191" s="610" t="s">
        <v>5312</v>
      </c>
      <c r="D191" s="610">
        <v>6</v>
      </c>
      <c r="E191" s="501">
        <v>26</v>
      </c>
      <c r="F191" s="524" t="s">
        <v>4564</v>
      </c>
      <c r="G191" s="525">
        <v>21</v>
      </c>
      <c r="H191" s="135">
        <v>25</v>
      </c>
      <c r="I191" s="499" t="s">
        <v>3806</v>
      </c>
      <c r="J191" s="136">
        <v>32</v>
      </c>
      <c r="K191" s="501">
        <v>28</v>
      </c>
      <c r="L191" s="431" t="s">
        <v>3029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10">
        <v>40</v>
      </c>
      <c r="C192" s="610" t="s">
        <v>5313</v>
      </c>
      <c r="D192" s="610">
        <v>19</v>
      </c>
      <c r="E192" s="524">
        <v>26</v>
      </c>
      <c r="F192" s="524" t="s">
        <v>4565</v>
      </c>
      <c r="G192" s="525">
        <v>23</v>
      </c>
      <c r="H192" s="135">
        <v>31</v>
      </c>
      <c r="I192" s="499" t="s">
        <v>3807</v>
      </c>
      <c r="J192" s="136">
        <v>39</v>
      </c>
      <c r="K192" s="501">
        <v>25</v>
      </c>
      <c r="L192" s="431" t="s">
        <v>3030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10">
        <v>34</v>
      </c>
      <c r="C193" s="610" t="s">
        <v>5314</v>
      </c>
      <c r="D193" s="610">
        <v>25</v>
      </c>
      <c r="E193" s="524">
        <v>34</v>
      </c>
      <c r="F193" s="524" t="s">
        <v>4566</v>
      </c>
      <c r="G193" s="525">
        <v>48</v>
      </c>
      <c r="H193" s="135">
        <v>35</v>
      </c>
      <c r="I193" s="499" t="s">
        <v>3808</v>
      </c>
      <c r="J193" s="136">
        <v>61</v>
      </c>
      <c r="K193" s="501">
        <v>26</v>
      </c>
      <c r="L193" s="431" t="s">
        <v>3031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10">
        <v>31</v>
      </c>
      <c r="C194" s="610" t="s">
        <v>5315</v>
      </c>
      <c r="D194" s="610">
        <v>23</v>
      </c>
      <c r="E194" s="524">
        <v>32</v>
      </c>
      <c r="F194" s="524" t="s">
        <v>4567</v>
      </c>
      <c r="G194" s="525">
        <v>72</v>
      </c>
      <c r="H194" s="135">
        <v>24</v>
      </c>
      <c r="I194" s="499" t="s">
        <v>3809</v>
      </c>
      <c r="J194" s="136">
        <v>72</v>
      </c>
      <c r="K194" s="501">
        <v>29</v>
      </c>
      <c r="L194" s="431" t="s">
        <v>3032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10">
        <v>261</v>
      </c>
      <c r="C195" s="610" t="s">
        <v>5316</v>
      </c>
      <c r="D195" s="610">
        <v>15</v>
      </c>
      <c r="E195" s="524">
        <v>216</v>
      </c>
      <c r="F195" s="524" t="s">
        <v>4568</v>
      </c>
      <c r="G195" s="525">
        <v>26</v>
      </c>
      <c r="H195" s="135">
        <v>214</v>
      </c>
      <c r="I195" s="499" t="s">
        <v>3810</v>
      </c>
      <c r="J195" s="136">
        <v>30</v>
      </c>
      <c r="K195" s="501">
        <v>227</v>
      </c>
      <c r="L195" s="431" t="s">
        <v>3033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10">
        <v>255</v>
      </c>
      <c r="C196" s="610" t="s">
        <v>5317</v>
      </c>
      <c r="D196" s="610">
        <v>24</v>
      </c>
      <c r="E196" s="524">
        <v>252</v>
      </c>
      <c r="F196" s="524" t="s">
        <v>4569</v>
      </c>
      <c r="G196" s="525">
        <v>41</v>
      </c>
      <c r="H196" s="135">
        <v>225</v>
      </c>
      <c r="I196" s="499" t="s">
        <v>3811</v>
      </c>
      <c r="J196" s="136">
        <v>39</v>
      </c>
      <c r="K196" s="501">
        <v>253</v>
      </c>
      <c r="L196" s="431" t="s">
        <v>3034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10">
        <v>150</v>
      </c>
      <c r="C197" s="610" t="s">
        <v>5318</v>
      </c>
      <c r="D197" s="610">
        <v>20</v>
      </c>
      <c r="E197" s="524">
        <v>143</v>
      </c>
      <c r="F197" s="524" t="s">
        <v>4570</v>
      </c>
      <c r="G197" s="525">
        <v>32</v>
      </c>
      <c r="H197" s="135">
        <v>160</v>
      </c>
      <c r="I197" s="499" t="s">
        <v>3812</v>
      </c>
      <c r="J197" s="136">
        <v>29</v>
      </c>
      <c r="K197" s="501">
        <v>149</v>
      </c>
      <c r="L197" s="431" t="s">
        <v>3035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10">
        <v>73</v>
      </c>
      <c r="C198" s="610" t="s">
        <v>5319</v>
      </c>
      <c r="D198" s="610">
        <v>27</v>
      </c>
      <c r="E198" s="524">
        <v>64</v>
      </c>
      <c r="F198" s="524" t="s">
        <v>4571</v>
      </c>
      <c r="G198" s="525">
        <v>31</v>
      </c>
      <c r="H198" s="135">
        <v>62</v>
      </c>
      <c r="I198" s="499" t="s">
        <v>3813</v>
      </c>
      <c r="J198" s="136">
        <v>36</v>
      </c>
      <c r="K198" s="501">
        <v>69</v>
      </c>
      <c r="L198" s="431" t="s">
        <v>3036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10">
        <v>11</v>
      </c>
      <c r="C199" s="610" t="s">
        <v>5320</v>
      </c>
      <c r="D199" s="610">
        <v>14</v>
      </c>
      <c r="E199" s="524">
        <v>11</v>
      </c>
      <c r="F199" s="524" t="s">
        <v>4572</v>
      </c>
      <c r="G199" s="525">
        <v>20</v>
      </c>
      <c r="H199" s="135">
        <v>8</v>
      </c>
      <c r="I199" s="499" t="s">
        <v>3814</v>
      </c>
      <c r="J199" s="136">
        <v>55</v>
      </c>
      <c r="K199" s="501">
        <v>15</v>
      </c>
      <c r="L199" s="431" t="s">
        <v>3037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10">
        <v>21</v>
      </c>
      <c r="C200" s="610" t="s">
        <v>5321</v>
      </c>
      <c r="D200" s="610">
        <v>38</v>
      </c>
      <c r="E200" s="524">
        <v>34</v>
      </c>
      <c r="F200" s="524" t="s">
        <v>4573</v>
      </c>
      <c r="G200" s="525">
        <v>50</v>
      </c>
      <c r="H200" s="135">
        <v>36</v>
      </c>
      <c r="I200" s="499" t="s">
        <v>3815</v>
      </c>
      <c r="J200" s="136">
        <v>45</v>
      </c>
      <c r="K200" s="501">
        <v>30</v>
      </c>
      <c r="L200" s="431" t="s">
        <v>3038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10">
        <v>137</v>
      </c>
      <c r="C201" s="610" t="s">
        <v>5322</v>
      </c>
      <c r="D201" s="610">
        <v>22</v>
      </c>
      <c r="E201" s="524">
        <v>129</v>
      </c>
      <c r="F201" s="524" t="s">
        <v>4504</v>
      </c>
      <c r="G201" s="525">
        <v>35</v>
      </c>
      <c r="H201" s="135">
        <v>108</v>
      </c>
      <c r="I201" s="499" t="s">
        <v>3816</v>
      </c>
      <c r="J201" s="136">
        <v>40</v>
      </c>
      <c r="K201" s="501">
        <v>108</v>
      </c>
      <c r="L201" s="431" t="s">
        <v>3039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10">
        <v>112</v>
      </c>
      <c r="C202" s="610" t="s">
        <v>5323</v>
      </c>
      <c r="D202" s="610">
        <v>18</v>
      </c>
      <c r="E202" s="524">
        <v>105</v>
      </c>
      <c r="F202" s="524" t="s">
        <v>4574</v>
      </c>
      <c r="G202" s="525">
        <v>35</v>
      </c>
      <c r="H202" s="135">
        <v>88</v>
      </c>
      <c r="I202" s="499" t="s">
        <v>3817</v>
      </c>
      <c r="J202" s="136">
        <v>35</v>
      </c>
      <c r="K202" s="501">
        <v>108</v>
      </c>
      <c r="L202" s="431" t="s">
        <v>3040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10">
        <v>36</v>
      </c>
      <c r="C203" s="610" t="s">
        <v>5324</v>
      </c>
      <c r="D203" s="610">
        <v>39</v>
      </c>
      <c r="E203" s="524">
        <v>50</v>
      </c>
      <c r="F203" s="524" t="s">
        <v>4575</v>
      </c>
      <c r="G203" s="525">
        <v>27</v>
      </c>
      <c r="H203" s="135">
        <v>37</v>
      </c>
      <c r="I203" s="499" t="s">
        <v>3818</v>
      </c>
      <c r="J203" s="136">
        <v>48</v>
      </c>
      <c r="K203" s="501">
        <v>32</v>
      </c>
      <c r="L203" s="431" t="s">
        <v>3041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10">
        <v>12</v>
      </c>
      <c r="C204" s="610" t="s">
        <v>5325</v>
      </c>
      <c r="D204" s="610">
        <v>16</v>
      </c>
      <c r="E204" s="524">
        <v>9</v>
      </c>
      <c r="F204" s="524" t="s">
        <v>4576</v>
      </c>
      <c r="G204" s="525">
        <v>106</v>
      </c>
      <c r="H204" s="135">
        <v>21</v>
      </c>
      <c r="I204" s="499" t="s">
        <v>3819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10">
        <v>463</v>
      </c>
      <c r="C205" s="610" t="s">
        <v>5326</v>
      </c>
      <c r="D205" s="610">
        <v>17</v>
      </c>
      <c r="E205" s="524">
        <v>437</v>
      </c>
      <c r="F205" s="524" t="s">
        <v>4577</v>
      </c>
      <c r="G205" s="525">
        <v>28</v>
      </c>
      <c r="H205" s="135">
        <v>483</v>
      </c>
      <c r="I205" s="499" t="s">
        <v>3820</v>
      </c>
      <c r="J205" s="136">
        <v>38</v>
      </c>
      <c r="K205" s="501">
        <v>482</v>
      </c>
      <c r="L205" s="431" t="s">
        <v>3042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12"/>
      <c r="C206" s="612"/>
      <c r="D206" s="61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8">
        <v>2021</v>
      </c>
      <c r="C207" s="608"/>
      <c r="D207" s="60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8" t="s">
        <v>262</v>
      </c>
      <c r="C208" s="608" t="s">
        <v>263</v>
      </c>
      <c r="D208" s="60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13">
        <v>4720</v>
      </c>
      <c r="C209" s="614" t="s">
        <v>5356</v>
      </c>
      <c r="D209" s="614">
        <v>22</v>
      </c>
      <c r="E209" s="437">
        <v>4726</v>
      </c>
      <c r="F209" s="546" t="s">
        <v>4608</v>
      </c>
      <c r="G209" s="547">
        <v>34</v>
      </c>
      <c r="H209" s="255">
        <v>4646</v>
      </c>
      <c r="I209" s="35" t="s">
        <v>3849</v>
      </c>
      <c r="J209" s="256">
        <v>36</v>
      </c>
      <c r="K209" s="437">
        <v>4562</v>
      </c>
      <c r="L209" s="437" t="s">
        <v>3072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9">
        <v>14</v>
      </c>
      <c r="C210" s="610" t="s">
        <v>5328</v>
      </c>
      <c r="D210" s="610">
        <v>8</v>
      </c>
      <c r="E210" s="501">
        <v>12</v>
      </c>
      <c r="F210" s="524" t="s">
        <v>4579</v>
      </c>
      <c r="G210" s="525">
        <v>17</v>
      </c>
      <c r="H210" s="135">
        <v>11</v>
      </c>
      <c r="I210" s="499" t="s">
        <v>3821</v>
      </c>
      <c r="J210" s="136">
        <v>19</v>
      </c>
      <c r="K210" s="501">
        <v>12</v>
      </c>
      <c r="L210" s="431" t="s">
        <v>3044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10">
        <v>607</v>
      </c>
      <c r="C211" s="610" t="s">
        <v>5329</v>
      </c>
      <c r="D211" s="610">
        <v>21</v>
      </c>
      <c r="E211" s="524">
        <v>593</v>
      </c>
      <c r="F211" s="524" t="s">
        <v>4580</v>
      </c>
      <c r="G211" s="525">
        <v>29</v>
      </c>
      <c r="H211" s="135">
        <v>564</v>
      </c>
      <c r="I211" s="499" t="s">
        <v>3822</v>
      </c>
      <c r="J211" s="136">
        <v>30</v>
      </c>
      <c r="K211" s="501">
        <v>531</v>
      </c>
      <c r="L211" s="431" t="s">
        <v>3045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10">
        <v>18</v>
      </c>
      <c r="C212" s="610" t="s">
        <v>5330</v>
      </c>
      <c r="D212" s="610">
        <v>5</v>
      </c>
      <c r="E212" s="524">
        <v>16</v>
      </c>
      <c r="F212" s="524" t="s">
        <v>4581</v>
      </c>
      <c r="G212" s="525">
        <v>15</v>
      </c>
      <c r="H212" s="135">
        <v>21</v>
      </c>
      <c r="I212" s="499" t="s">
        <v>3823</v>
      </c>
      <c r="J212" s="136">
        <v>32</v>
      </c>
      <c r="K212" s="501">
        <v>10</v>
      </c>
      <c r="L212" s="431" t="s">
        <v>3046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10">
        <v>7</v>
      </c>
      <c r="C213" s="610" t="s">
        <v>5331</v>
      </c>
      <c r="D213" s="610">
        <v>60</v>
      </c>
      <c r="E213" s="524">
        <v>18</v>
      </c>
      <c r="F213" s="524" t="s">
        <v>4582</v>
      </c>
      <c r="G213" s="525">
        <v>68</v>
      </c>
      <c r="H213" s="135">
        <v>6</v>
      </c>
      <c r="I213" s="499" t="s">
        <v>3824</v>
      </c>
      <c r="J213" s="136">
        <v>222</v>
      </c>
      <c r="K213" s="501">
        <v>2</v>
      </c>
      <c r="L213" s="431" t="s">
        <v>3047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10">
        <v>163</v>
      </c>
      <c r="C214" s="610" t="s">
        <v>5332</v>
      </c>
      <c r="D214" s="610">
        <v>25</v>
      </c>
      <c r="E214" s="524">
        <v>168</v>
      </c>
      <c r="F214" s="524" t="s">
        <v>4583</v>
      </c>
      <c r="G214" s="525">
        <v>46</v>
      </c>
      <c r="H214" s="135">
        <v>177</v>
      </c>
      <c r="I214" s="499" t="s">
        <v>3825</v>
      </c>
      <c r="J214" s="136">
        <v>60</v>
      </c>
      <c r="K214" s="501">
        <v>159</v>
      </c>
      <c r="L214" s="431" t="s">
        <v>3048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10">
        <v>22</v>
      </c>
      <c r="C215" s="610" t="s">
        <v>5333</v>
      </c>
      <c r="D215" s="610">
        <v>58</v>
      </c>
      <c r="E215" s="524">
        <v>36</v>
      </c>
      <c r="F215" s="524" t="s">
        <v>4584</v>
      </c>
      <c r="G215" s="525">
        <v>36</v>
      </c>
      <c r="H215" s="135">
        <v>19</v>
      </c>
      <c r="I215" s="499" t="s">
        <v>3826</v>
      </c>
      <c r="J215" s="136">
        <v>52</v>
      </c>
      <c r="K215" s="501">
        <v>27</v>
      </c>
      <c r="L215" s="431" t="s">
        <v>3049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10">
        <v>67</v>
      </c>
      <c r="C216" s="610" t="s">
        <v>5334</v>
      </c>
      <c r="D216" s="610">
        <v>22</v>
      </c>
      <c r="E216" s="524">
        <v>51</v>
      </c>
      <c r="F216" s="524" t="s">
        <v>4585</v>
      </c>
      <c r="G216" s="525">
        <v>39</v>
      </c>
      <c r="H216" s="135">
        <v>61</v>
      </c>
      <c r="I216" s="499" t="s">
        <v>3827</v>
      </c>
      <c r="J216" s="136">
        <v>36</v>
      </c>
      <c r="K216" s="501">
        <v>75</v>
      </c>
      <c r="L216" s="431" t="s">
        <v>3050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10">
        <v>90</v>
      </c>
      <c r="C217" s="610" t="s">
        <v>5335</v>
      </c>
      <c r="D217" s="610">
        <v>24</v>
      </c>
      <c r="E217" s="524">
        <v>84</v>
      </c>
      <c r="F217" s="524" t="s">
        <v>4586</v>
      </c>
      <c r="G217" s="525">
        <v>35</v>
      </c>
      <c r="H217" s="135">
        <v>76</v>
      </c>
      <c r="I217" s="499" t="s">
        <v>3828</v>
      </c>
      <c r="J217" s="136">
        <v>40</v>
      </c>
      <c r="K217" s="501">
        <v>92</v>
      </c>
      <c r="L217" s="431" t="s">
        <v>3051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10">
        <v>70</v>
      </c>
      <c r="C218" s="610" t="s">
        <v>5336</v>
      </c>
      <c r="D218" s="610">
        <v>22</v>
      </c>
      <c r="E218" s="524">
        <v>61</v>
      </c>
      <c r="F218" s="524" t="s">
        <v>4587</v>
      </c>
      <c r="G218" s="525">
        <v>22</v>
      </c>
      <c r="H218" s="135">
        <v>49</v>
      </c>
      <c r="I218" s="499" t="s">
        <v>3829</v>
      </c>
      <c r="J218" s="136">
        <v>45</v>
      </c>
      <c r="K218" s="501">
        <v>69</v>
      </c>
      <c r="L218" s="431" t="s">
        <v>3052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10">
        <v>121</v>
      </c>
      <c r="C219" s="610" t="s">
        <v>5337</v>
      </c>
      <c r="D219" s="610">
        <v>23</v>
      </c>
      <c r="E219" s="524">
        <v>127</v>
      </c>
      <c r="F219" s="524" t="s">
        <v>4588</v>
      </c>
      <c r="G219" s="525">
        <v>59</v>
      </c>
      <c r="H219" s="135">
        <v>95</v>
      </c>
      <c r="I219" s="499" t="s">
        <v>3830</v>
      </c>
      <c r="J219" s="136">
        <v>44</v>
      </c>
      <c r="K219" s="501">
        <v>117</v>
      </c>
      <c r="L219" s="431" t="s">
        <v>3053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10">
        <v>1</v>
      </c>
      <c r="C220" s="610" t="s">
        <v>5148</v>
      </c>
      <c r="D220" s="610">
        <v>4</v>
      </c>
      <c r="E220" s="524">
        <v>3</v>
      </c>
      <c r="F220" s="524" t="s">
        <v>4589</v>
      </c>
      <c r="G220" s="525">
        <v>28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10">
        <v>38</v>
      </c>
      <c r="C221" s="610" t="s">
        <v>5338</v>
      </c>
      <c r="D221" s="610">
        <v>46</v>
      </c>
      <c r="E221" s="524">
        <v>23</v>
      </c>
      <c r="F221" s="524" t="s">
        <v>4590</v>
      </c>
      <c r="G221" s="525">
        <v>24</v>
      </c>
      <c r="H221" s="135">
        <v>17</v>
      </c>
      <c r="I221" s="499" t="s">
        <v>3831</v>
      </c>
      <c r="J221" s="136">
        <v>54</v>
      </c>
      <c r="K221" s="501">
        <v>21</v>
      </c>
      <c r="L221" s="431" t="s">
        <v>3054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10">
        <v>97</v>
      </c>
      <c r="C222" s="610" t="s">
        <v>5339</v>
      </c>
      <c r="D222" s="610">
        <v>21</v>
      </c>
      <c r="E222" s="524">
        <v>104</v>
      </c>
      <c r="F222" s="524" t="s">
        <v>4591</v>
      </c>
      <c r="G222" s="525">
        <v>29</v>
      </c>
      <c r="H222" s="135">
        <v>90</v>
      </c>
      <c r="I222" s="499" t="s">
        <v>3832</v>
      </c>
      <c r="J222" s="136">
        <v>34</v>
      </c>
      <c r="K222" s="501">
        <v>83</v>
      </c>
      <c r="L222" s="431" t="s">
        <v>3055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10">
        <v>504</v>
      </c>
      <c r="C223" s="610" t="s">
        <v>5340</v>
      </c>
      <c r="D223" s="610">
        <v>23</v>
      </c>
      <c r="E223" s="524">
        <v>503</v>
      </c>
      <c r="F223" s="524" t="s">
        <v>4592</v>
      </c>
      <c r="G223" s="525">
        <v>38</v>
      </c>
      <c r="H223" s="135">
        <v>471</v>
      </c>
      <c r="I223" s="499" t="s">
        <v>3833</v>
      </c>
      <c r="J223" s="136">
        <v>45</v>
      </c>
      <c r="K223" s="501">
        <v>461</v>
      </c>
      <c r="L223" s="431" t="s">
        <v>3056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10">
        <v>117</v>
      </c>
      <c r="C224" s="610" t="s">
        <v>5341</v>
      </c>
      <c r="D224" s="610">
        <v>31</v>
      </c>
      <c r="E224" s="524">
        <v>142</v>
      </c>
      <c r="F224" s="524" t="s">
        <v>4593</v>
      </c>
      <c r="G224" s="525">
        <v>46</v>
      </c>
      <c r="H224" s="135">
        <v>113</v>
      </c>
      <c r="I224" s="499" t="s">
        <v>3834</v>
      </c>
      <c r="J224" s="136">
        <v>47</v>
      </c>
      <c r="K224" s="501">
        <v>126</v>
      </c>
      <c r="L224" s="431" t="s">
        <v>3057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10">
        <v>184</v>
      </c>
      <c r="C225" s="610" t="s">
        <v>5342</v>
      </c>
      <c r="D225" s="610">
        <v>25</v>
      </c>
      <c r="E225" s="524">
        <v>166</v>
      </c>
      <c r="F225" s="524" t="s">
        <v>4594</v>
      </c>
      <c r="G225" s="525">
        <v>26</v>
      </c>
      <c r="H225" s="135">
        <v>170</v>
      </c>
      <c r="I225" s="499" t="s">
        <v>3835</v>
      </c>
      <c r="J225" s="136">
        <v>34</v>
      </c>
      <c r="K225" s="501">
        <v>181</v>
      </c>
      <c r="L225" s="431" t="s">
        <v>3058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10">
        <v>200</v>
      </c>
      <c r="C226" s="610" t="s">
        <v>5343</v>
      </c>
      <c r="D226" s="610">
        <v>19</v>
      </c>
      <c r="E226" s="524">
        <v>242</v>
      </c>
      <c r="F226" s="524" t="s">
        <v>4595</v>
      </c>
      <c r="G226" s="525">
        <v>32</v>
      </c>
      <c r="H226" s="135">
        <v>229</v>
      </c>
      <c r="I226" s="499" t="s">
        <v>3836</v>
      </c>
      <c r="J226" s="136">
        <v>27</v>
      </c>
      <c r="K226" s="501">
        <v>216</v>
      </c>
      <c r="L226" s="431" t="s">
        <v>3059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10">
        <v>15</v>
      </c>
      <c r="C227" s="610" t="s">
        <v>5344</v>
      </c>
      <c r="D227" s="610">
        <v>22</v>
      </c>
      <c r="E227" s="524">
        <v>19</v>
      </c>
      <c r="F227" s="524" t="s">
        <v>4596</v>
      </c>
      <c r="G227" s="525">
        <v>57</v>
      </c>
      <c r="H227" s="135">
        <v>26</v>
      </c>
      <c r="I227" s="499" t="s">
        <v>3837</v>
      </c>
      <c r="J227" s="136">
        <v>35</v>
      </c>
      <c r="K227" s="501">
        <v>24</v>
      </c>
      <c r="L227" s="431" t="s">
        <v>3060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10">
        <v>414</v>
      </c>
      <c r="C228" s="610" t="s">
        <v>5345</v>
      </c>
      <c r="D228" s="610">
        <v>13</v>
      </c>
      <c r="E228" s="524">
        <v>381</v>
      </c>
      <c r="F228" s="524" t="s">
        <v>4597</v>
      </c>
      <c r="G228" s="525">
        <v>24</v>
      </c>
      <c r="H228" s="135">
        <v>436</v>
      </c>
      <c r="I228" s="499" t="s">
        <v>3838</v>
      </c>
      <c r="J228" s="136">
        <v>26</v>
      </c>
      <c r="K228" s="501">
        <v>386</v>
      </c>
      <c r="L228" s="431" t="s">
        <v>3061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10">
        <v>21</v>
      </c>
      <c r="C229" s="610" t="s">
        <v>5346</v>
      </c>
      <c r="D229" s="610">
        <v>17</v>
      </c>
      <c r="E229" s="524">
        <v>22</v>
      </c>
      <c r="F229" s="524" t="s">
        <v>4598</v>
      </c>
      <c r="G229" s="525">
        <v>25</v>
      </c>
      <c r="H229" s="135">
        <v>26</v>
      </c>
      <c r="I229" s="499" t="s">
        <v>3839</v>
      </c>
      <c r="J229" s="136">
        <v>29</v>
      </c>
      <c r="K229" s="501">
        <v>23</v>
      </c>
      <c r="L229" s="431" t="s">
        <v>3062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10">
        <v>396</v>
      </c>
      <c r="C230" s="610" t="s">
        <v>5347</v>
      </c>
      <c r="D230" s="610">
        <v>35</v>
      </c>
      <c r="E230" s="524">
        <v>401</v>
      </c>
      <c r="F230" s="524" t="s">
        <v>4599</v>
      </c>
      <c r="G230" s="525">
        <v>51</v>
      </c>
      <c r="H230" s="135">
        <v>409</v>
      </c>
      <c r="I230" s="499" t="s">
        <v>3840</v>
      </c>
      <c r="J230" s="136">
        <v>50</v>
      </c>
      <c r="K230" s="501">
        <v>392</v>
      </c>
      <c r="L230" s="431" t="s">
        <v>3063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10">
        <v>6</v>
      </c>
      <c r="C231" s="610" t="s">
        <v>5348</v>
      </c>
      <c r="D231" s="610">
        <v>53</v>
      </c>
      <c r="E231" s="524">
        <v>9</v>
      </c>
      <c r="F231" s="524" t="s">
        <v>4600</v>
      </c>
      <c r="G231" s="525">
        <v>74</v>
      </c>
      <c r="H231" s="135">
        <v>6</v>
      </c>
      <c r="I231" s="499" t="s">
        <v>3841</v>
      </c>
      <c r="J231" s="136">
        <v>47</v>
      </c>
      <c r="K231" s="501">
        <v>7</v>
      </c>
      <c r="L231" s="431" t="s">
        <v>3064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10">
        <v>36</v>
      </c>
      <c r="C232" s="610" t="s">
        <v>5349</v>
      </c>
      <c r="D232" s="610">
        <v>14</v>
      </c>
      <c r="E232" s="524">
        <v>36</v>
      </c>
      <c r="F232" s="524" t="s">
        <v>4601</v>
      </c>
      <c r="G232" s="525">
        <v>64</v>
      </c>
      <c r="H232" s="135">
        <v>39</v>
      </c>
      <c r="I232" s="499" t="s">
        <v>3842</v>
      </c>
      <c r="J232" s="136">
        <v>47</v>
      </c>
      <c r="K232" s="501">
        <v>37</v>
      </c>
      <c r="L232" s="431" t="s">
        <v>3065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10">
        <v>306</v>
      </c>
      <c r="C233" s="610" t="s">
        <v>5350</v>
      </c>
      <c r="D233" s="610">
        <v>24</v>
      </c>
      <c r="E233" s="524">
        <v>297</v>
      </c>
      <c r="F233" s="524" t="s">
        <v>4602</v>
      </c>
      <c r="G233" s="525">
        <v>28</v>
      </c>
      <c r="H233" s="135">
        <v>331</v>
      </c>
      <c r="I233" s="499" t="s">
        <v>3843</v>
      </c>
      <c r="J233" s="136">
        <v>36</v>
      </c>
      <c r="K233" s="501">
        <v>330</v>
      </c>
      <c r="L233" s="431" t="s">
        <v>3066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10">
        <v>77</v>
      </c>
      <c r="C234" s="610" t="s">
        <v>5351</v>
      </c>
      <c r="D234" s="610">
        <v>26</v>
      </c>
      <c r="E234" s="524">
        <v>94</v>
      </c>
      <c r="F234" s="524" t="s">
        <v>4603</v>
      </c>
      <c r="G234" s="525">
        <v>84</v>
      </c>
      <c r="H234" s="135">
        <v>66</v>
      </c>
      <c r="I234" s="499" t="s">
        <v>3844</v>
      </c>
      <c r="J234" s="136">
        <v>70</v>
      </c>
      <c r="K234" s="501">
        <v>55</v>
      </c>
      <c r="L234" s="431" t="s">
        <v>3067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10">
        <v>121</v>
      </c>
      <c r="C235" s="610" t="s">
        <v>5352</v>
      </c>
      <c r="D235" s="610">
        <v>23</v>
      </c>
      <c r="E235" s="524">
        <v>110</v>
      </c>
      <c r="F235" s="524" t="s">
        <v>4604</v>
      </c>
      <c r="G235" s="525">
        <v>30</v>
      </c>
      <c r="H235" s="135">
        <v>134</v>
      </c>
      <c r="I235" s="499" t="s">
        <v>3845</v>
      </c>
      <c r="J235" s="136">
        <v>38</v>
      </c>
      <c r="K235" s="501">
        <v>100</v>
      </c>
      <c r="L235" s="431" t="s">
        <v>3068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10">
        <v>53</v>
      </c>
      <c r="C236" s="610" t="s">
        <v>5353</v>
      </c>
      <c r="D236" s="610">
        <v>11</v>
      </c>
      <c r="E236" s="524">
        <v>76</v>
      </c>
      <c r="F236" s="524" t="s">
        <v>4605</v>
      </c>
      <c r="G236" s="525">
        <v>24</v>
      </c>
      <c r="H236" s="135">
        <v>63</v>
      </c>
      <c r="I236" s="499" t="s">
        <v>3846</v>
      </c>
      <c r="J236" s="136">
        <v>34</v>
      </c>
      <c r="K236" s="501">
        <v>54</v>
      </c>
      <c r="L236" s="431" t="s">
        <v>3069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10">
        <v>35</v>
      </c>
      <c r="C237" s="610" t="s">
        <v>5354</v>
      </c>
      <c r="D237" s="610">
        <v>29</v>
      </c>
      <c r="E237" s="524">
        <v>29</v>
      </c>
      <c r="F237" s="524" t="s">
        <v>4606</v>
      </c>
      <c r="G237" s="525">
        <v>48</v>
      </c>
      <c r="H237" s="135">
        <v>27</v>
      </c>
      <c r="I237" s="499" t="s">
        <v>3847</v>
      </c>
      <c r="J237" s="136">
        <v>58</v>
      </c>
      <c r="K237" s="501">
        <v>30</v>
      </c>
      <c r="L237" s="431" t="s">
        <v>3070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10">
        <v>920</v>
      </c>
      <c r="C238" s="610" t="s">
        <v>5355</v>
      </c>
      <c r="D238" s="610">
        <v>17</v>
      </c>
      <c r="E238" s="527">
        <v>903</v>
      </c>
      <c r="F238" s="527" t="s">
        <v>4607</v>
      </c>
      <c r="G238" s="528">
        <v>21</v>
      </c>
      <c r="H238" s="131">
        <v>912</v>
      </c>
      <c r="I238" s="37" t="s">
        <v>3848</v>
      </c>
      <c r="J238" s="132">
        <v>25</v>
      </c>
      <c r="K238" s="434">
        <v>940</v>
      </c>
      <c r="L238" s="434" t="s">
        <v>3071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90" zoomScaleNormal="90" workbookViewId="0">
      <selection activeCell="N20" sqref="N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44511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/>
      <c r="E6" s="451">
        <f>(+D6-B6)/B6</f>
        <v>-1</v>
      </c>
      <c r="F6" s="451">
        <f>(+D6-C6)/C6</f>
        <v>-1</v>
      </c>
      <c r="H6" s="473">
        <v>35857</v>
      </c>
      <c r="I6" s="473">
        <v>38275</v>
      </c>
      <c r="J6" s="473"/>
      <c r="K6" s="451">
        <f>(+J6-H6)/H6</f>
        <v>-1</v>
      </c>
      <c r="L6" s="451">
        <f>(+J6-I6)/I6</f>
        <v>-1</v>
      </c>
    </row>
    <row r="7" spans="1:14" x14ac:dyDescent="0.2">
      <c r="A7" t="s">
        <v>6</v>
      </c>
      <c r="B7">
        <v>26629</v>
      </c>
      <c r="C7">
        <v>26068</v>
      </c>
      <c r="E7" s="451">
        <f t="shared" ref="E7:E18" si="0">(+D7-B7)/B7</f>
        <v>-1</v>
      </c>
      <c r="F7" s="451">
        <f t="shared" ref="F7:F18" si="1">(+D7-C7)/C7</f>
        <v>-1</v>
      </c>
      <c r="H7">
        <v>21133</v>
      </c>
      <c r="I7">
        <v>22445</v>
      </c>
      <c r="K7" s="451">
        <f t="shared" ref="K7:K18" si="2">(+J7-H7)/H7</f>
        <v>-1</v>
      </c>
      <c r="L7" s="451">
        <f t="shared" ref="L7:L18" si="3">(+J7-I7)/I7</f>
        <v>-1</v>
      </c>
    </row>
    <row r="8" spans="1:14" x14ac:dyDescent="0.2">
      <c r="A8" t="s">
        <v>7</v>
      </c>
      <c r="B8">
        <v>1061</v>
      </c>
      <c r="C8">
        <v>950</v>
      </c>
      <c r="E8" s="451">
        <f t="shared" si="0"/>
        <v>-1</v>
      </c>
      <c r="F8" s="451">
        <f t="shared" si="1"/>
        <v>-1</v>
      </c>
      <c r="H8">
        <v>862</v>
      </c>
      <c r="I8">
        <v>886</v>
      </c>
      <c r="K8" s="451">
        <f t="shared" si="2"/>
        <v>-1</v>
      </c>
      <c r="L8" s="451">
        <f t="shared" si="3"/>
        <v>-1</v>
      </c>
    </row>
    <row r="9" spans="1:14" x14ac:dyDescent="0.2">
      <c r="A9" t="s">
        <v>8</v>
      </c>
      <c r="B9">
        <v>3114</v>
      </c>
      <c r="C9">
        <v>2903</v>
      </c>
      <c r="E9" s="451">
        <f t="shared" si="0"/>
        <v>-1</v>
      </c>
      <c r="F9" s="451">
        <f t="shared" si="1"/>
        <v>-1</v>
      </c>
      <c r="H9">
        <v>2409</v>
      </c>
      <c r="I9">
        <v>2506</v>
      </c>
      <c r="K9" s="451">
        <f t="shared" si="2"/>
        <v>-1</v>
      </c>
      <c r="L9" s="451">
        <f t="shared" si="3"/>
        <v>-1</v>
      </c>
    </row>
    <row r="10" spans="1:14" x14ac:dyDescent="0.2">
      <c r="A10" t="s">
        <v>9</v>
      </c>
      <c r="B10">
        <v>1805</v>
      </c>
      <c r="C10">
        <v>1695</v>
      </c>
      <c r="E10" s="451">
        <f t="shared" si="0"/>
        <v>-1</v>
      </c>
      <c r="F10" s="451">
        <f t="shared" si="1"/>
        <v>-1</v>
      </c>
      <c r="H10">
        <v>1492</v>
      </c>
      <c r="I10">
        <v>1600</v>
      </c>
      <c r="K10" s="451">
        <f t="shared" si="2"/>
        <v>-1</v>
      </c>
      <c r="L10" s="451">
        <f t="shared" si="3"/>
        <v>-1</v>
      </c>
    </row>
    <row r="11" spans="1:14" x14ac:dyDescent="0.2">
      <c r="A11" t="s">
        <v>222</v>
      </c>
      <c r="B11">
        <v>1071</v>
      </c>
      <c r="C11">
        <v>991</v>
      </c>
      <c r="E11" s="451">
        <f t="shared" si="0"/>
        <v>-1</v>
      </c>
      <c r="F11" s="451">
        <f t="shared" si="1"/>
        <v>-1</v>
      </c>
      <c r="H11">
        <v>933</v>
      </c>
      <c r="I11">
        <v>948</v>
      </c>
      <c r="K11" s="451">
        <f t="shared" si="2"/>
        <v>-1</v>
      </c>
      <c r="L11" s="451">
        <f t="shared" si="3"/>
        <v>-1</v>
      </c>
    </row>
    <row r="12" spans="1:14" x14ac:dyDescent="0.2">
      <c r="A12" t="s">
        <v>10</v>
      </c>
      <c r="B12">
        <v>14922</v>
      </c>
      <c r="C12">
        <v>14805</v>
      </c>
      <c r="E12" s="451">
        <f t="shared" si="0"/>
        <v>-1</v>
      </c>
      <c r="F12" s="451">
        <f t="shared" si="1"/>
        <v>-1</v>
      </c>
      <c r="H12">
        <v>11682</v>
      </c>
      <c r="I12">
        <v>12327</v>
      </c>
      <c r="K12" s="451">
        <f t="shared" si="2"/>
        <v>-1</v>
      </c>
      <c r="L12" s="451">
        <f t="shared" si="3"/>
        <v>-1</v>
      </c>
    </row>
    <row r="13" spans="1:14" x14ac:dyDescent="0.2">
      <c r="A13" t="s">
        <v>11</v>
      </c>
      <c r="B13">
        <v>1778</v>
      </c>
      <c r="C13">
        <v>1712</v>
      </c>
      <c r="E13" s="451">
        <f t="shared" si="0"/>
        <v>-1</v>
      </c>
      <c r="F13" s="451">
        <f t="shared" si="1"/>
        <v>-1</v>
      </c>
      <c r="H13">
        <v>1360</v>
      </c>
      <c r="I13">
        <v>1500</v>
      </c>
      <c r="K13" s="451">
        <f t="shared" si="2"/>
        <v>-1</v>
      </c>
      <c r="L13" s="451">
        <f t="shared" si="3"/>
        <v>-1</v>
      </c>
    </row>
    <row r="14" spans="1:14" x14ac:dyDescent="0.2">
      <c r="A14" t="s">
        <v>12</v>
      </c>
      <c r="B14">
        <v>3645</v>
      </c>
      <c r="C14">
        <v>3591</v>
      </c>
      <c r="E14" s="451">
        <f t="shared" si="0"/>
        <v>-1</v>
      </c>
      <c r="F14" s="451">
        <f t="shared" si="1"/>
        <v>-1</v>
      </c>
      <c r="H14">
        <v>2799</v>
      </c>
      <c r="I14">
        <v>3096</v>
      </c>
      <c r="K14" s="451">
        <f t="shared" si="2"/>
        <v>-1</v>
      </c>
      <c r="L14" s="451">
        <f t="shared" si="3"/>
        <v>-1</v>
      </c>
    </row>
    <row r="15" spans="1:14" x14ac:dyDescent="0.2">
      <c r="A15" t="s">
        <v>13</v>
      </c>
      <c r="B15">
        <v>1793</v>
      </c>
      <c r="C15">
        <v>1644</v>
      </c>
      <c r="E15" s="451">
        <f t="shared" si="0"/>
        <v>-1</v>
      </c>
      <c r="F15" s="451">
        <f t="shared" si="1"/>
        <v>-1</v>
      </c>
      <c r="H15">
        <v>1447</v>
      </c>
      <c r="I15">
        <v>1505</v>
      </c>
      <c r="K15" s="451">
        <f t="shared" si="2"/>
        <v>-1</v>
      </c>
      <c r="L15" s="451">
        <f t="shared" si="3"/>
        <v>-1</v>
      </c>
    </row>
    <row r="16" spans="1:14" x14ac:dyDescent="0.2">
      <c r="A16" t="s">
        <v>14</v>
      </c>
      <c r="B16">
        <v>2447</v>
      </c>
      <c r="C16">
        <v>2361</v>
      </c>
      <c r="E16" s="451">
        <f t="shared" si="0"/>
        <v>-1</v>
      </c>
      <c r="F16" s="451">
        <f t="shared" si="1"/>
        <v>-1</v>
      </c>
      <c r="H16">
        <v>1889</v>
      </c>
      <c r="I16">
        <v>2036</v>
      </c>
      <c r="K16" s="451">
        <f t="shared" si="2"/>
        <v>-1</v>
      </c>
      <c r="L16" s="451">
        <f t="shared" si="3"/>
        <v>-1</v>
      </c>
    </row>
    <row r="17" spans="1:14" x14ac:dyDescent="0.2">
      <c r="A17" t="s">
        <v>15</v>
      </c>
      <c r="B17">
        <v>2467</v>
      </c>
      <c r="C17">
        <v>2400</v>
      </c>
      <c r="E17" s="451">
        <f t="shared" si="0"/>
        <v>-1</v>
      </c>
      <c r="F17" s="451">
        <f t="shared" si="1"/>
        <v>-1</v>
      </c>
      <c r="H17">
        <v>2056</v>
      </c>
      <c r="I17">
        <v>2173</v>
      </c>
      <c r="K17" s="451">
        <f t="shared" si="2"/>
        <v>-1</v>
      </c>
      <c r="L17" s="451">
        <f t="shared" si="3"/>
        <v>-1</v>
      </c>
    </row>
    <row r="18" spans="1:14" x14ac:dyDescent="0.2">
      <c r="A18" t="s">
        <v>16</v>
      </c>
      <c r="B18">
        <v>7462</v>
      </c>
      <c r="C18">
        <v>7151</v>
      </c>
      <c r="E18" s="451">
        <f t="shared" si="0"/>
        <v>-1</v>
      </c>
      <c r="F18" s="451">
        <f t="shared" si="1"/>
        <v>-1</v>
      </c>
      <c r="H18">
        <v>6035</v>
      </c>
      <c r="I18">
        <v>6445</v>
      </c>
      <c r="K18" s="451">
        <f t="shared" si="2"/>
        <v>-1</v>
      </c>
      <c r="L18" s="451">
        <f t="shared" si="3"/>
        <v>-1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/>
      <c r="E23" s="451">
        <f>(+D6-B6)/B6</f>
        <v>-1</v>
      </c>
      <c r="F23" s="451">
        <f>(+D6-C6)/C6</f>
        <v>-1</v>
      </c>
      <c r="H23" s="473">
        <v>38853</v>
      </c>
      <c r="I23" s="473">
        <v>42052</v>
      </c>
      <c r="J23" s="473"/>
      <c r="K23" s="451">
        <f>(+J6-H6)/H6</f>
        <v>-1</v>
      </c>
      <c r="L23" s="451">
        <f>(+J6-I6)/I6</f>
        <v>-1</v>
      </c>
    </row>
    <row r="24" spans="1:14" x14ac:dyDescent="0.2">
      <c r="A24" t="s">
        <v>6</v>
      </c>
      <c r="B24">
        <v>29532</v>
      </c>
      <c r="C24">
        <v>28727</v>
      </c>
      <c r="E24" s="451">
        <f t="shared" ref="E24:E35" si="4">(+D7-B7)/B7</f>
        <v>-1</v>
      </c>
      <c r="F24" s="451">
        <f t="shared" ref="F24:F35" si="5">(+D7-C7)/C7</f>
        <v>-1</v>
      </c>
      <c r="H24">
        <v>22342</v>
      </c>
      <c r="I24">
        <v>24001</v>
      </c>
      <c r="K24" s="451">
        <f t="shared" ref="K24:K35" si="6">(+J7-H7)/H7</f>
        <v>-1</v>
      </c>
      <c r="L24" s="451">
        <f t="shared" ref="L24:L35" si="7">(+J7-I7)/I7</f>
        <v>-1</v>
      </c>
    </row>
    <row r="25" spans="1:14" x14ac:dyDescent="0.2">
      <c r="A25" t="s">
        <v>7</v>
      </c>
      <c r="B25">
        <v>1280</v>
      </c>
      <c r="C25">
        <v>1166</v>
      </c>
      <c r="E25" s="451">
        <f t="shared" si="4"/>
        <v>-1</v>
      </c>
      <c r="F25" s="451">
        <f t="shared" si="5"/>
        <v>-1</v>
      </c>
      <c r="H25">
        <v>968</v>
      </c>
      <c r="I25">
        <v>1025</v>
      </c>
      <c r="K25" s="451">
        <f t="shared" si="6"/>
        <v>-1</v>
      </c>
      <c r="L25" s="451">
        <f t="shared" si="7"/>
        <v>-1</v>
      </c>
    </row>
    <row r="26" spans="1:14" x14ac:dyDescent="0.2">
      <c r="A26" t="s">
        <v>8</v>
      </c>
      <c r="B26">
        <v>3663</v>
      </c>
      <c r="C26">
        <v>3427</v>
      </c>
      <c r="E26" s="451">
        <f t="shared" si="4"/>
        <v>-1</v>
      </c>
      <c r="F26" s="451">
        <f t="shared" si="5"/>
        <v>-1</v>
      </c>
      <c r="H26">
        <v>2655</v>
      </c>
      <c r="I26">
        <v>2744</v>
      </c>
      <c r="K26" s="451">
        <f t="shared" si="6"/>
        <v>-1</v>
      </c>
      <c r="L26" s="451">
        <f t="shared" si="7"/>
        <v>-1</v>
      </c>
    </row>
    <row r="27" spans="1:14" x14ac:dyDescent="0.2">
      <c r="A27" t="s">
        <v>9</v>
      </c>
      <c r="B27">
        <v>2206</v>
      </c>
      <c r="C27">
        <v>2071</v>
      </c>
      <c r="E27" s="451">
        <f t="shared" si="4"/>
        <v>-1</v>
      </c>
      <c r="F27" s="451">
        <f t="shared" si="5"/>
        <v>-1</v>
      </c>
      <c r="H27">
        <v>1663</v>
      </c>
      <c r="I27">
        <v>1821</v>
      </c>
      <c r="K27" s="451">
        <f t="shared" si="6"/>
        <v>-1</v>
      </c>
      <c r="L27" s="451">
        <f t="shared" si="7"/>
        <v>-1</v>
      </c>
    </row>
    <row r="28" spans="1:14" x14ac:dyDescent="0.2">
      <c r="A28" t="s">
        <v>222</v>
      </c>
      <c r="B28">
        <v>1338</v>
      </c>
      <c r="C28">
        <v>1237</v>
      </c>
      <c r="E28" s="451">
        <f t="shared" si="4"/>
        <v>-1</v>
      </c>
      <c r="F28" s="451">
        <f t="shared" si="5"/>
        <v>-1</v>
      </c>
      <c r="H28">
        <v>1015</v>
      </c>
      <c r="I28">
        <v>1068</v>
      </c>
      <c r="K28" s="451">
        <f t="shared" si="6"/>
        <v>-1</v>
      </c>
      <c r="L28" s="451">
        <f t="shared" si="7"/>
        <v>-1</v>
      </c>
    </row>
    <row r="29" spans="1:14" x14ac:dyDescent="0.2">
      <c r="A29" t="s">
        <v>10</v>
      </c>
      <c r="B29">
        <v>15992</v>
      </c>
      <c r="C29">
        <v>15791</v>
      </c>
      <c r="E29" s="451">
        <f t="shared" si="4"/>
        <v>-1</v>
      </c>
      <c r="F29" s="451">
        <f t="shared" si="5"/>
        <v>-1</v>
      </c>
      <c r="H29">
        <v>12138</v>
      </c>
      <c r="I29">
        <v>12878</v>
      </c>
      <c r="K29" s="451">
        <f t="shared" si="6"/>
        <v>-1</v>
      </c>
      <c r="L29" s="451">
        <f t="shared" si="7"/>
        <v>-1</v>
      </c>
    </row>
    <row r="30" spans="1:14" x14ac:dyDescent="0.2">
      <c r="A30" t="s">
        <v>11</v>
      </c>
      <c r="B30">
        <v>2087</v>
      </c>
      <c r="C30">
        <v>2044</v>
      </c>
      <c r="E30" s="451">
        <f t="shared" si="4"/>
        <v>-1</v>
      </c>
      <c r="F30" s="451">
        <f t="shared" si="5"/>
        <v>-1</v>
      </c>
      <c r="H30">
        <v>1508</v>
      </c>
      <c r="I30">
        <v>1669</v>
      </c>
      <c r="K30" s="451">
        <f t="shared" si="6"/>
        <v>-1</v>
      </c>
      <c r="L30" s="451">
        <f t="shared" si="7"/>
        <v>-1</v>
      </c>
    </row>
    <row r="31" spans="1:14" x14ac:dyDescent="0.2">
      <c r="A31" t="s">
        <v>12</v>
      </c>
      <c r="B31">
        <v>4320</v>
      </c>
      <c r="C31">
        <v>4102</v>
      </c>
      <c r="E31" s="451">
        <f t="shared" si="4"/>
        <v>-1</v>
      </c>
      <c r="F31" s="451">
        <f t="shared" si="5"/>
        <v>-1</v>
      </c>
      <c r="H31">
        <v>3018</v>
      </c>
      <c r="I31">
        <v>3393</v>
      </c>
      <c r="K31" s="451">
        <f t="shared" si="6"/>
        <v>-1</v>
      </c>
      <c r="L31" s="451">
        <f t="shared" si="7"/>
        <v>-1</v>
      </c>
    </row>
    <row r="32" spans="1:14" x14ac:dyDescent="0.2">
      <c r="A32" t="s">
        <v>13</v>
      </c>
      <c r="B32">
        <v>2199</v>
      </c>
      <c r="C32">
        <v>2041</v>
      </c>
      <c r="E32" s="451">
        <f t="shared" si="4"/>
        <v>-1</v>
      </c>
      <c r="F32" s="451">
        <f t="shared" si="5"/>
        <v>-1</v>
      </c>
      <c r="H32">
        <v>1556</v>
      </c>
      <c r="I32">
        <v>1665</v>
      </c>
      <c r="K32" s="451">
        <f t="shared" si="6"/>
        <v>-1</v>
      </c>
      <c r="L32" s="451">
        <f t="shared" si="7"/>
        <v>-1</v>
      </c>
    </row>
    <row r="33" spans="1:24" x14ac:dyDescent="0.2">
      <c r="A33" t="s">
        <v>14</v>
      </c>
      <c r="B33">
        <v>3249</v>
      </c>
      <c r="C33">
        <v>2985</v>
      </c>
      <c r="E33" s="451">
        <f t="shared" si="4"/>
        <v>-1</v>
      </c>
      <c r="F33" s="451">
        <f t="shared" si="5"/>
        <v>-1</v>
      </c>
      <c r="H33">
        <v>2221</v>
      </c>
      <c r="I33">
        <v>2422</v>
      </c>
      <c r="K33" s="451">
        <f t="shared" si="6"/>
        <v>-1</v>
      </c>
      <c r="L33" s="451">
        <f t="shared" si="7"/>
        <v>-1</v>
      </c>
    </row>
    <row r="34" spans="1:24" x14ac:dyDescent="0.2">
      <c r="A34" t="s">
        <v>15</v>
      </c>
      <c r="B34">
        <v>2973</v>
      </c>
      <c r="C34">
        <v>2906</v>
      </c>
      <c r="E34" s="451">
        <f t="shared" si="4"/>
        <v>-1</v>
      </c>
      <c r="F34" s="451">
        <f t="shared" si="5"/>
        <v>-1</v>
      </c>
      <c r="H34">
        <v>2243</v>
      </c>
      <c r="I34">
        <v>2462</v>
      </c>
      <c r="K34" s="451">
        <f t="shared" si="6"/>
        <v>-1</v>
      </c>
      <c r="L34" s="451">
        <f t="shared" si="7"/>
        <v>-1</v>
      </c>
    </row>
    <row r="35" spans="1:24" x14ac:dyDescent="0.2">
      <c r="A35" t="s">
        <v>16</v>
      </c>
      <c r="B35">
        <v>8480</v>
      </c>
      <c r="C35">
        <v>7986</v>
      </c>
      <c r="E35" s="451">
        <f t="shared" si="4"/>
        <v>-1</v>
      </c>
      <c r="F35" s="451">
        <f t="shared" si="5"/>
        <v>-1</v>
      </c>
      <c r="H35">
        <v>6453</v>
      </c>
      <c r="I35">
        <v>6992</v>
      </c>
      <c r="K35" s="451">
        <f t="shared" si="6"/>
        <v>-1</v>
      </c>
      <c r="L35" s="451">
        <f t="shared" si="7"/>
        <v>-1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06E85-88A7-4DCB-9060-DD20ED35E0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2021-11-11T19:48:46Z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